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d20b44cb44d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収支予測_韓国買付アパレル" sheetId="1" r:id="R29453716302543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164" formatCode="0.0%"/>
    <x:numFmt numFmtId="200" formatCode="#,##0;[Red](#,##0);-"/>
    <x:numFmt numFmtId="201" formatCode="0.0"/>
    <x:numFmt numFmtId="202" formatCode="#,##0"/>
  </x:numFmts>
  <x:fonts count="10">
    <x:font>
      <x:sz val="11"/>
      <x:color theme="1"/>
      <x:name val="Calibri"/>
    </x:font>
    <x:font>
      <x:sz val="10"/>
      <x:name val="Arial"/>
    </x:font>
    <x:font>
      <x:b/>
      <x:sz val="10"/>
      <x:name val="Arial"/>
    </x:font>
    <x:font>
      <x:sz val="10"/>
      <x:color rgb="FF0000FF"/>
      <x:name val="Arial"/>
    </x:font>
    <x:font>
      <x:b/>
      <x:sz val="11"/>
      <x:name val="Arial"/>
    </x:font>
    <x:font>
      <x:b/>
      <x:sz val="11"/>
      <x:color rgb="FF000000"/>
      <x:name val="Calibri"/>
    </x:font>
    <x:font>
      <x:sz val="11"/>
      <x:color rgb="FF0000FF"/>
      <x:name val="Calibri"/>
    </x:font>
    <x:font>
      <x:sz val="11"/>
      <x:color rgb="FF000000"/>
      <x:name val="Calibri"/>
    </x:font>
    <x:font>
      <x:i/>
      <x:sz val="9"/>
      <x:color rgb="FF666666"/>
      <x:name val="Calibri"/>
    </x:font>
    <x:font>
      <x:b/>
      <x:sz val="11"/>
      <x:color theme="1"/>
      <x:name val="Calibri"/>
    </x:font>
  </x:fonts>
  <x:fills count="7">
    <x:fill>
      <x:patternFill patternType="none"/>
    </x:fill>
    <x:fill>
      <x:patternFill patternType="gray125"/>
    </x:fill>
    <x:fill>
      <x:patternFill patternType="solid">
        <x:fgColor rgb="FF999999"/>
      </x:patternFill>
    </x:fill>
    <x:fill>
      <x:patternFill patternType="solid">
        <x:fgColor rgb="FFFFF2CC"/>
      </x:patternFill>
    </x:fill>
    <x:fill>
      <x:patternFill patternType="solid">
        <x:fgColor rgb="FFA4C2F4"/>
      </x:patternFill>
    </x:fill>
    <x:fill>
      <x:patternFill patternType="solid">
        <x:fgColor rgb="FFD9EAD3"/>
      </x:patternFill>
    </x:fill>
    <x:fill>
      <x:patternFill patternType="solid">
        <x:fgColor rgb="FFD9EAD3"/>
      </x:patternFill>
    </x:fill>
  </x:fills>
  <x:borders count="6">
    <x:border/>
    <x:border/>
    <x:border>
      <x:bottom style="thin">
        <x:color rgb="FFA6A6A6"/>
      </x:bottom>
    </x:border>
    <x:border>
      <x:bottom style="thin">
        <x:color rgb="FFA6A6A6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106">
    <x:xf numFmtId="0" fontId="0" fillId="0" borderId="0" xfId="0"/>
    <x:xf numFmtId="0" fontId="1" fillId="0" borderId="0" xfId="0"/>
    <x:xf numFmtId="0" fontId="2" fillId="2" borderId="0" xfId="0"/>
    <x:xf numFmtId="0" fontId="2" fillId="2" borderId="0" xfId="0" applyAlignment="1">
      <x:alignment horizontal="center"/>
    </x:xf>
    <x:xf numFmtId="0" fontId="2" fillId="0" borderId="0" xfId="0"/>
    <x:xf numFmtId="3" fontId="3" fillId="0" borderId="0" xfId="0" applyAlignment="1">
      <x:alignment horizontal="right"/>
    </x:xf>
    <x:xf numFmtId="3" fontId="2" fillId="0" borderId="0" xfId="0"/>
    <x:xf numFmtId="0" fontId="0" fillId="3" borderId="0" xfId="0"/>
    <x:xf numFmtId="0" fontId="2" fillId="3" borderId="0" xfId="0"/>
    <x:xf numFmtId="3" fontId="2" fillId="3" borderId="0" xfId="0"/>
    <x:xf numFmtId="3" fontId="1" fillId="0" borderId="0" xfId="0"/>
    <x:xf numFmtId="164" fontId="1" fillId="0" borderId="0" xfId="0"/>
    <x:xf numFmtId="164" fontId="2" fillId="0" borderId="0" xfId="0"/>
    <x:xf numFmtId="0" fontId="0" fillId="4" borderId="0" xfId="0"/>
    <x:xf numFmtId="0" fontId="2" fillId="4" borderId="0" xfId="0"/>
    <x:xf numFmtId="3" fontId="2" fillId="4" borderId="0" xfId="0"/>
    <x:xf numFmtId="3" fontId="1" fillId="0" borderId="0" xfId="0" applyAlignment="1">
      <x:alignment horizontal="right"/>
    </x:xf>
    <x:xf numFmtId="0" fontId="0" fillId="5" borderId="0" xfId="0"/>
    <x:xf numFmtId="0" fontId="2" fillId="5" borderId="0" xfId="0"/>
    <x:xf numFmtId="3" fontId="2" fillId="5" borderId="0" xfId="0"/>
    <x:xf numFmtId="0" fontId="4" fillId="0" borderId="0" xfId="0"/>
    <x:xf numFmtId="0" fontId="0" fillId="0" borderId="1" xfId="0" applyNumberFormat="1" applyFont="1" applyFill="1" applyBorder="1"/>
    <x:xf numFmtId="0" fontId="1" fillId="0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/>
    <x:xf numFmtId="3" fontId="3" fillId="0" borderId="1" xfId="0" applyNumberFormat="1" applyFont="1" applyFill="1" applyBorder="1" applyAlignment="1">
      <x:alignment horizontal="right"/>
    </x:xf>
    <x:xf numFmtId="3" fontId="2" fillId="0" borderId="1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3" fontId="2" fillId="3" borderId="1" xfId="0" applyNumberFormat="1" applyFont="1" applyFill="1" applyBorder="1"/>
    <x:xf numFmtId="3" fontId="1" fillId="0" borderId="1" xfId="0" applyNumberFormat="1" applyFont="1" applyFill="1" applyBorder="1"/>
    <x:xf numFmtId="164" fontId="1" fillId="0" borderId="1" xfId="0" applyNumberFormat="1" applyFont="1" applyFill="1" applyBorder="1"/>
    <x:xf numFmtId="164" fontId="2" fillId="0" borderId="1" xfId="0" applyNumberFormat="1" applyFont="1" applyFill="1" applyBorder="1"/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3" fontId="2" fillId="4" borderId="1" xfId="0" applyNumberFormat="1" applyFont="1" applyFill="1" applyBorder="1"/>
    <x:xf numFmtId="3" fontId="1" fillId="0" borderId="1" xfId="0" applyNumberFormat="1" applyFont="1" applyFill="1" applyBorder="1" applyAlignment="1">
      <x:alignment horizontal="right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3" fontId="2" fillId="5" borderId="1" xfId="0" applyNumberFormat="1" applyFont="1" applyFill="1" applyBorder="1"/>
    <x:xf numFmtId="0" fontId="4" fillId="0" borderId="1" xfId="0" applyNumberFormat="1" applyFont="1" applyFill="1" applyBorder="1"/>
    <x:xf numFmtId="200" fontId="3" fillId="0" borderId="0" xfId="0" applyNumberFormat="1" applyFont="1" applyFill="1" applyBorder="1" applyAlignment="1">
      <x:alignment horizontal="right"/>
    </x:xf>
    <x:xf numFmtId="200" fontId="2" fillId="0" borderId="0" xfId="0" applyNumberFormat="1" applyFont="1" applyFill="1" applyBorder="1"/>
    <x:xf numFmtId="200" fontId="3" fillId="0" borderId="1" xfId="0" applyNumberFormat="1" applyFont="1" applyFill="1" applyBorder="1" applyAlignment="1">
      <x:alignment horizontal="right"/>
    </x:xf>
    <x:xf numFmtId="200" fontId="2" fillId="0" borderId="1" xfId="0" applyNumberFormat="1" applyFont="1" applyFill="1" applyBorder="1"/>
    <x:xf numFmtId="200" fontId="2" fillId="3" borderId="0" xfId="0" applyNumberFormat="1" applyFont="1" applyFill="1" applyBorder="1"/>
    <x:xf numFmtId="200" fontId="2" fillId="3" borderId="1" xfId="0" applyNumberFormat="1" applyFont="1" applyFill="1" applyBorder="1"/>
    <x:xf numFmtId="200" fontId="1" fillId="0" borderId="0" xfId="0" applyNumberFormat="1" applyFont="1" applyFill="1" applyBorder="1"/>
    <x:xf numFmtId="200" fontId="1" fillId="0" borderId="1" xfId="0" applyNumberFormat="1" applyFont="1" applyFill="1" applyBorder="1"/>
    <x:xf numFmtId="200" fontId="2" fillId="4" borderId="0" xfId="0" applyNumberFormat="1" applyFont="1" applyFill="1" applyBorder="1"/>
    <x:xf numFmtId="200" fontId="2" fillId="4" borderId="1" xfId="0" applyNumberFormat="1" applyFont="1" applyFill="1" applyBorder="1"/>
    <x:xf numFmtId="200" fontId="1" fillId="0" borderId="0" xfId="0" applyNumberFormat="1" applyFont="1" applyFill="1" applyBorder="1" applyAlignment="1">
      <x:alignment horizontal="right"/>
    </x:xf>
    <x:xf numFmtId="200" fontId="1" fillId="0" borderId="1" xfId="0" applyNumberFormat="1" applyFont="1" applyFill="1" applyBorder="1" applyAlignment="1">
      <x:alignment horizontal="right"/>
    </x:xf>
    <x:xf numFmtId="200" fontId="2" fillId="5" borderId="0" xfId="0" applyNumberFormat="1" applyFont="1" applyFill="1" applyBorder="1"/>
    <x:xf numFmtId="200" fontId="2" fillId="5" borderId="1" xfId="0" applyNumberFormat="1" applyFont="1" applyFill="1" applyBorder="1"/>
    <x:xf numFmtId="201" fontId="3" fillId="0" borderId="0" xfId="0" applyNumberFormat="1" applyFont="1" applyFill="1" applyBorder="1" applyAlignment="1">
      <x:alignment horizontal="right"/>
    </x:xf>
    <x:xf numFmtId="201" fontId="2" fillId="0" borderId="0" xfId="0" applyNumberFormat="1" applyFont="1" applyFill="1" applyBorder="1"/>
    <x:xf numFmtId="201" fontId="3" fillId="0" borderId="1" xfId="0" applyNumberFormat="1" applyFont="1" applyFill="1" applyBorder="1" applyAlignment="1">
      <x:alignment horizontal="right"/>
    </x:xf>
    <x:xf numFmtId="201" fontId="2" fillId="0" borderId="1" xfId="0" applyNumberFormat="1" applyFont="1" applyFill="1" applyBorder="1"/>
    <x:xf numFmtId="164" fontId="1" fillId="0" borderId="0" xfId="0" applyNumberFormat="1" applyFont="1" applyFill="1" applyBorder="1"/>
    <x:xf numFmtId="164" fontId="2" fillId="0" borderId="0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164" fontId="0" fillId="0" borderId="0" xfId="0" applyNumberFormat="1" applyFont="1" applyFill="1" applyBorder="1"/>
    <x:xf numFmtId="164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2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3" xfId="0" applyNumberFormat="1" applyFont="1" applyFill="1" applyBorder="1"/>
    <x:xf numFmtId="0" fontId="0" fillId="0" borderId="0" xfId="0" applyNumberFormat="1" applyFont="1" applyFill="1" applyBorder="1"/>
    <x:xf numFmtId="0" fontId="0" fillId="0" borderId="4" xfId="0" applyNumberFormat="1" applyFont="1" applyFill="1" applyBorder="1"/>
    <x:xf numFmtId="164" fontId="0" fillId="0" borderId="4" xfId="0" applyNumberFormat="1" applyFont="1" applyFill="1" applyBorder="1"/>
    <x:xf numFmtId="0" fontId="0" fillId="0" borderId="5" xfId="0" applyNumberFormat="1" applyFont="1" applyFill="1" applyBorder="1"/>
    <x:xf numFmtId="164" fontId="0" fillId="0" borderId="5" xfId="0" applyNumberFormat="1" applyFont="1" applyFill="1" applyBorder="1"/>
    <x:xf numFmtId="200" fontId="6" fillId="0" borderId="0" xfId="0" applyNumberFormat="1" applyFont="1" applyFill="1" applyBorder="1"/>
    <x:xf numFmtId="164" fontId="6" fillId="0" borderId="0" xfId="0" applyNumberFormat="1" applyFont="1" applyFill="1" applyBorder="1"/>
    <x:xf numFmtId="202" fontId="6" fillId="0" borderId="0" xfId="0" applyNumberFormat="1" applyFont="1" applyFill="1" applyBorder="1"/>
    <x:xf numFmtId="164" fontId="6" fillId="0" borderId="4" xfId="0" applyNumberFormat="1" applyFont="1" applyFill="1" applyBorder="1"/>
    <x:xf numFmtId="200" fontId="6" fillId="0" borderId="1" xfId="0" applyNumberFormat="1" applyFont="1" applyFill="1" applyBorder="1"/>
    <x:xf numFmtId="164" fontId="6" fillId="0" borderId="1" xfId="0" applyNumberFormat="1" applyFont="1" applyFill="1" applyBorder="1"/>
    <x:xf numFmtId="202" fontId="6" fillId="0" borderId="1" xfId="0" applyNumberFormat="1" applyFont="1" applyFill="1" applyBorder="1"/>
    <x:xf numFmtId="164" fontId="6" fillId="0" borderId="5" xfId="0" applyNumberFormat="1" applyFont="1" applyFill="1" applyBorder="1"/>
    <x:xf numFmtId="200" fontId="7" fillId="0" borderId="0" xfId="0" applyNumberFormat="1" applyFont="1" applyFill="1" applyBorder="1"/>
    <x:xf numFmtId="200" fontId="7" fillId="0" borderId="1" xfId="0" applyNumberFormat="1" applyFont="1" applyFill="1" applyBorder="1"/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9" fillId="0" borderId="0" xfId="0" applyNumberFormat="1" applyFont="1" applyFill="1" applyBorder="1"/>
    <x:xf numFmtId="0" fontId="9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c8aefa50040c0" /><Relationship Type="http://schemas.openxmlformats.org/officeDocument/2006/relationships/theme" Target="/xl/theme/theme1.xml" Id="R9a70f1d4bde6451c" /><Relationship Type="http://schemas.openxmlformats.org/officeDocument/2006/relationships/sharedStrings" Target="/xl/sharedStrings.xml" Id="R2b03e2e263d84735" /><Relationship Type="http://schemas.openxmlformats.org/officeDocument/2006/relationships/worksheet" Target="/xl/worksheets/sheet1.xml" Id="R29453716302543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28" customWidth="1"/>
    <x:col min="2" max="2" width="38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4" hidden="0" customWidth="1"/>
    <x:col min="16" max="16" width="14" hidden="0" customWidth="1"/>
    <x:col min="17" max="17" width="14" hidden="0" customWidth="1"/>
  </x:cols>
  <x:sheetData>
    <x:row r="1">
      <x:c r="A1" s="99" t="str">
        <x:v>（単位：円）</x:v>
      </x:c>
      <x:c r="B1" s="94" t="inlineStr">
        <x:is>
          <x:t xml:space="preserve">勘定科目</x:t>
        </x:is>
      </x:c>
      <x:c r="C1" s="95" t="inlineStr">
        <x:is>
          <x:t xml:space="preserve">11月</x:t>
        </x:is>
      </x:c>
      <x:c r="D1" s="95" t="inlineStr">
        <x:is>
          <x:t xml:space="preserve">12月</x:t>
        </x:is>
      </x:c>
      <x:c r="E1" s="95" t="inlineStr">
        <x:is>
          <x:t xml:space="preserve">1月</x:t>
        </x:is>
      </x:c>
      <x:c r="F1" s="95" t="inlineStr">
        <x:is>
          <x:t xml:space="preserve">2月</x:t>
        </x:is>
      </x:c>
      <x:c r="G1" s="95" t="inlineStr">
        <x:is>
          <x:t xml:space="preserve">3月</x:t>
        </x:is>
      </x:c>
      <x:c r="H1" s="95" t="inlineStr">
        <x:is>
          <x:t xml:space="preserve">4月</x:t>
        </x:is>
      </x:c>
      <x:c r="I1" s="95" t="inlineStr">
        <x:is>
          <x:t xml:space="preserve">5月</x:t>
        </x:is>
      </x:c>
      <x:c r="J1" s="95" t="inlineStr">
        <x:is>
          <x:t xml:space="preserve">6月</x:t>
        </x:is>
      </x:c>
      <x:c r="K1" s="95" t="inlineStr">
        <x:is>
          <x:t xml:space="preserve">7月</x:t>
        </x:is>
      </x:c>
      <x:c r="L1" s="95" t="inlineStr">
        <x:is>
          <x:t xml:space="preserve">8月</x:t>
        </x:is>
      </x:c>
      <x:c r="M1" s="95" t="inlineStr">
        <x:is>
          <x:t xml:space="preserve">9月</x:t>
        </x:is>
      </x:c>
      <x:c r="N1" s="95" t="inlineStr">
        <x:is>
          <x:t xml:space="preserve">10月</x:t>
        </x:is>
      </x:c>
      <x:c r="O1" s="94" t="str">
        <x:v>1期目</x:v>
      </x:c>
      <x:c r="P1" s="94" t="inlineStr">
        <x:is>
          <x:t xml:space="preserve">2期目</x:t>
        </x:is>
      </x:c>
      <x:c r="Q1" s="94" t="inlineStr">
        <x:is>
          <x:t xml:space="preserve">3期目</x:t>
        </x:is>
      </x:c>
    </x:row>
    <x:row r="2">
      <x:c r="B2" s="4" t="inlineStr">
        <x:is>
          <x:t xml:space="preserve">[売上高]</x:t>
        </x:is>
      </x:c>
    </x:row>
    <x:row r="3">
      <x:c r="B3" s="1" t="inlineStr">
        <x:is>
          <x:t xml:space="preserve">EC売上（自社EC・Shopify）</x:t>
        </x:is>
      </x:c>
      <x:c r="C3" s="42" t="n">
        <x:v>700000</x:v>
      </x:c>
      <x:c r="D3" s="42" t="n">
        <x:v>750000</x:v>
      </x:c>
      <x:c r="E3" s="42" t="n">
        <x:v>850000</x:v>
      </x:c>
      <x:c r="F3" s="42" t="n">
        <x:v>900000</x:v>
      </x:c>
      <x:c r="G3" s="42" t="n">
        <x:v>1100000</x:v>
      </x:c>
      <x:c r="H3" s="42" t="n">
        <x:v>1150000</x:v>
      </x:c>
      <x:c r="I3" s="42" t="n">
        <x:v>1100000</x:v>
      </x:c>
      <x:c r="J3" s="42" t="n">
        <x:v>1000000</x:v>
      </x:c>
      <x:c r="K3" s="42" t="n">
        <x:v>1150000</x:v>
      </x:c>
      <x:c r="L3" s="42" t="n">
        <x:v>1050000</x:v>
      </x:c>
      <x:c r="M3" s="42" t="n">
        <x:v>1300000</x:v>
      </x:c>
      <x:c r="N3" s="42" t="n">
        <x:v>1550000</x:v>
      </x:c>
      <x:c r="O3" s="43" t="n">
        <x:f>SUM(C3:N3)</x:f>
        <x:v>12600000</x:v>
      </x:c>
      <x:c r="P3" s="43" t="n">
        <x:v>17500000</x:v>
      </x:c>
      <x:c r="Q3" s="43" t="n">
        <x:v>22400000</x:v>
      </x:c>
    </x:row>
    <x:row r="4">
      <x:c r="B4" s="1" t="inlineStr">
        <x:is>
          <x:t xml:space="preserve">　客単価（円）</x:t>
        </x:is>
      </x:c>
      <x:c r="C4" s="42" t="n">
        <x:v>11000</x:v>
      </x:c>
      <x:c r="D4" s="42" t="n">
        <x:v>11000</x:v>
      </x:c>
      <x:c r="E4" s="42" t="n">
        <x:v>11000</x:v>
      </x:c>
      <x:c r="F4" s="42" t="n">
        <x:v>11000</x:v>
      </x:c>
      <x:c r="G4" s="42" t="n">
        <x:v>11000</x:v>
      </x:c>
      <x:c r="H4" s="42" t="n">
        <x:v>11000</x:v>
      </x:c>
      <x:c r="I4" s="42" t="n">
        <x:v>11000</x:v>
      </x:c>
      <x:c r="J4" s="42" t="n">
        <x:v>11000</x:v>
      </x:c>
      <x:c r="K4" s="42" t="n">
        <x:v>11000</x:v>
      </x:c>
      <x:c r="L4" s="42" t="n">
        <x:v>11000</x:v>
      </x:c>
      <x:c r="M4" s="42" t="n">
        <x:v>11000</x:v>
      </x:c>
      <x:c r="N4" s="42" t="n">
        <x:v>11000</x:v>
      </x:c>
      <x:c r="O4" s="43" t="n">
        <x:f>AVERAGE(C4:N4)</x:f>
        <x:v>11000</x:v>
      </x:c>
      <x:c r="P4" s="43" t="n">
        <x:v>11000</x:v>
      </x:c>
      <x:c r="Q4" s="43" t="n">
        <x:v>11000</x:v>
      </x:c>
    </x:row>
    <x:row r="5">
      <x:c r="B5" s="1" t="inlineStr">
        <x:is>
          <x:t xml:space="preserve">　月間注文件数</x:t>
        </x:is>
      </x:c>
      <x:c r="C5" s="56" t="n">
        <x:f>C3/C4</x:f>
        <x:v>63.63636363636363</x:v>
      </x:c>
      <x:c r="D5" s="56" t="n">
        <x:f>D3/D4</x:f>
        <x:v>68.18181818181819</x:v>
      </x:c>
      <x:c r="E5" s="56" t="n">
        <x:f>E3/E4</x:f>
        <x:v>77.27272727272727</x:v>
      </x:c>
      <x:c r="F5" s="56" t="n">
        <x:f>F3/F4</x:f>
        <x:v>81.81818181818181</x:v>
      </x:c>
      <x:c r="G5" s="56" t="n">
        <x:f>G3/G4</x:f>
        <x:v>100</x:v>
      </x:c>
      <x:c r="H5" s="56" t="n">
        <x:f>H3/H4</x:f>
        <x:v>104.54545454545455</x:v>
      </x:c>
      <x:c r="I5" s="56" t="n">
        <x:f>I3/I4</x:f>
        <x:v>100</x:v>
      </x:c>
      <x:c r="J5" s="56" t="n">
        <x:f>J3/J4</x:f>
        <x:v>90.9090909090909</x:v>
      </x:c>
      <x:c r="K5" s="56" t="n">
        <x:f>K3/K4</x:f>
        <x:v>104.54545454545455</x:v>
      </x:c>
      <x:c r="L5" s="56" t="n">
        <x:f>L3/L4</x:f>
        <x:v>95.45454545454545</x:v>
      </x:c>
      <x:c r="M5" s="56" t="n">
        <x:f>M3/M4</x:f>
        <x:v>118.18181818181819</x:v>
      </x:c>
      <x:c r="N5" s="56" t="n">
        <x:f>N3/N4</x:f>
        <x:v>140.9090909090909</x:v>
      </x:c>
      <x:c r="O5" s="57" t="n">
        <x:f>AVERAGE(C5:N5)</x:f>
        <x:v>95.45454545454545</x:v>
      </x:c>
      <x:c r="P5" s="57" t="n">
        <x:v>132</x:v>
      </x:c>
      <x:c r="Q5" s="57" t="n">
        <x:v>170</x:v>
      </x:c>
    </x:row>
    <x:row r="6">
      <x:c r="B6" s="1" t="inlineStr">
        <x:is>
          <x:t xml:space="preserve">店舗売上（週末ショールーム）</x:t>
        </x:is>
      </x:c>
      <x:c r="C6" s="42" t="n">
        <x:v>300000</x:v>
      </x:c>
      <x:c r="D6" s="42" t="n">
        <x:v>300000</x:v>
      </x:c>
      <x:c r="E6" s="42" t="n">
        <x:v>350000</x:v>
      </x:c>
      <x:c r="F6" s="42" t="n">
        <x:v>300000</x:v>
      </x:c>
      <x:c r="G6" s="42" t="n">
        <x:v>450000</x:v>
      </x:c>
      <x:c r="H6" s="42" t="n">
        <x:v>500000</x:v>
      </x:c>
      <x:c r="I6" s="42" t="n">
        <x:v>450000</x:v>
      </x:c>
      <x:c r="J6" s="42" t="n">
        <x:v>400000</x:v>
      </x:c>
      <x:c r="K6" s="42" t="n">
        <x:v>500000</x:v>
      </x:c>
      <x:c r="L6" s="42" t="n">
        <x:v>400000</x:v>
      </x:c>
      <x:c r="M6" s="42" t="n">
        <x:v>550000</x:v>
      </x:c>
      <x:c r="N6" s="42" t="n">
        <x:v>900000</x:v>
      </x:c>
      <x:c r="O6" s="43" t="n">
        <x:f>SUM(C6:N6)</x:f>
        <x:v>5400000</x:v>
      </x:c>
      <x:c r="P6" s="43" t="n">
        <x:v>7500000</x:v>
      </x:c>
      <x:c r="Q6" s="43" t="n">
        <x:v>9600000</x:v>
      </x:c>
    </x:row>
    <x:row r="7">
      <x:c r="B7" s="1" t="inlineStr">
        <x:is>
          <x:t xml:space="preserve">　客単価（円）</x:t>
        </x:is>
      </x:c>
      <x:c r="C7" s="42" t="n">
        <x:v>12000</x:v>
      </x:c>
      <x:c r="D7" s="42" t="n">
        <x:v>12000</x:v>
      </x:c>
      <x:c r="E7" s="42" t="n">
        <x:v>12000</x:v>
      </x:c>
      <x:c r="F7" s="42" t="n">
        <x:v>12000</x:v>
      </x:c>
      <x:c r="G7" s="42" t="n">
        <x:v>12000</x:v>
      </x:c>
      <x:c r="H7" s="42" t="n">
        <x:v>12000</x:v>
      </x:c>
      <x:c r="I7" s="42" t="n">
        <x:v>12000</x:v>
      </x:c>
      <x:c r="J7" s="42" t="n">
        <x:v>12000</x:v>
      </x:c>
      <x:c r="K7" s="42" t="n">
        <x:v>12000</x:v>
      </x:c>
      <x:c r="L7" s="42" t="n">
        <x:v>12000</x:v>
      </x:c>
      <x:c r="M7" s="42" t="n">
        <x:v>12000</x:v>
      </x:c>
      <x:c r="N7" s="42" t="n">
        <x:v>12000</x:v>
      </x:c>
      <x:c r="O7" s="43" t="n">
        <x:f>AVERAGE(C7:N7)</x:f>
        <x:v>12000</x:v>
      </x:c>
      <x:c r="P7" s="43" t="n">
        <x:v>12000</x:v>
      </x:c>
      <x:c r="Q7" s="43" t="n">
        <x:v>12000</x:v>
      </x:c>
    </x:row>
    <x:row r="8">
      <x:c r="B8" s="1" t="inlineStr">
        <x:is>
          <x:t xml:space="preserve">　月間来店購入客数</x:t>
        </x:is>
      </x:c>
      <x:c r="C8" s="56" t="n">
        <x:f>C6/C7</x:f>
        <x:v>25</x:v>
      </x:c>
      <x:c r="D8" s="56" t="n">
        <x:f>D6/D7</x:f>
        <x:v>25</x:v>
      </x:c>
      <x:c r="E8" s="56" t="n">
        <x:f>E6/E7</x:f>
        <x:v>29.166666666666668</x:v>
      </x:c>
      <x:c r="F8" s="56" t="n">
        <x:f>F6/F7</x:f>
        <x:v>25</x:v>
      </x:c>
      <x:c r="G8" s="56" t="n">
        <x:f>G6/G7</x:f>
        <x:v>37.5</x:v>
      </x:c>
      <x:c r="H8" s="56" t="n">
        <x:f>H6/H7</x:f>
        <x:v>41.666666666666664</x:v>
      </x:c>
      <x:c r="I8" s="56" t="n">
        <x:f>I6/I7</x:f>
        <x:v>37.5</x:v>
      </x:c>
      <x:c r="J8" s="56" t="n">
        <x:f>J6/J7</x:f>
        <x:v>33.333333333333336</x:v>
      </x:c>
      <x:c r="K8" s="56" t="n">
        <x:f>K6/K7</x:f>
        <x:v>41.666666666666664</x:v>
      </x:c>
      <x:c r="L8" s="56" t="n">
        <x:f>L6/L7</x:f>
        <x:v>33.333333333333336</x:v>
      </x:c>
      <x:c r="M8" s="56" t="n">
        <x:f>M6/M7</x:f>
        <x:v>45.833333333333336</x:v>
      </x:c>
      <x:c r="N8" s="56" t="n">
        <x:f>N6/N7</x:f>
        <x:v>75</x:v>
      </x:c>
      <x:c r="O8" s="57" t="n">
        <x:f>AVERAGE(C8:N8)</x:f>
        <x:v>37.5</x:v>
      </x:c>
      <x:c r="P8" s="57" t="n">
        <x:v>52</x:v>
      </x:c>
      <x:c r="Q8" s="57" t="n">
        <x:v>67</x:v>
      </x:c>
    </x:row>
    <x:row r="9">
      <x:c r="A9" s="7" t="n"/>
      <x:c r="B9" s="8" t="inlineStr">
        <x:is>
          <x:t xml:space="preserve">売上高合計</x:t>
        </x:is>
      </x:c>
      <x:c r="C9" s="46" t="n">
        <x:f>C3+C6</x:f>
        <x:v>1000000</x:v>
      </x:c>
      <x:c r="D9" s="46" t="n">
        <x:f>D3+D6</x:f>
        <x:v>1050000</x:v>
      </x:c>
      <x:c r="E9" s="46" t="n">
        <x:f>E3+E6</x:f>
        <x:v>1200000</x:v>
      </x:c>
      <x:c r="F9" s="46" t="n">
        <x:f>F3+F6</x:f>
        <x:v>1200000</x:v>
      </x:c>
      <x:c r="G9" s="46" t="n">
        <x:f>G3+G6</x:f>
        <x:v>1550000</x:v>
      </x:c>
      <x:c r="H9" s="46" t="n">
        <x:f>H3+H6</x:f>
        <x:v>1650000</x:v>
      </x:c>
      <x:c r="I9" s="46" t="n">
        <x:f>I3+I6</x:f>
        <x:v>1550000</x:v>
      </x:c>
      <x:c r="J9" s="46" t="n">
        <x:f>J3+J6</x:f>
        <x:v>1400000</x:v>
      </x:c>
      <x:c r="K9" s="46" t="n">
        <x:f>K3+K6</x:f>
        <x:v>1650000</x:v>
      </x:c>
      <x:c r="L9" s="46" t="n">
        <x:f>L3+L6</x:f>
        <x:v>1450000</x:v>
      </x:c>
      <x:c r="M9" s="46" t="n">
        <x:f>M3+M6</x:f>
        <x:v>1850000</x:v>
      </x:c>
      <x:c r="N9" s="46" t="n">
        <x:f>N3+N6</x:f>
        <x:v>2450000</x:v>
      </x:c>
      <x:c r="O9" s="46" t="n">
        <x:f>SUM(C9:N9)</x:f>
        <x:v>18000000</x:v>
      </x:c>
      <x:c r="P9" s="46" t="n">
        <x:v>25000000</x:v>
      </x:c>
      <x:c r="Q9" s="46" t="n">
        <x:v>32000000</x:v>
      </x:c>
    </x:row>
    <x:row r="10">
      <x:c r="B10" s="4" t="inlineStr">
        <x:is>
          <x:t xml:space="preserve">[売上原価]</x:t>
        </x:is>
      </x:c>
    </x:row>
    <x:row r="11">
      <x:c r="B11" s="1" t="inlineStr">
        <x:is>
          <x:t xml:space="preserve">商品仕入原価（原価率30%）</x:t>
        </x:is>
      </x:c>
      <x:c r="C11" s="48" t="n">
        <x:f>C9*C12</x:f>
        <x:v>300000</x:v>
      </x:c>
      <x:c r="D11" s="48" t="n">
        <x:f>D9*D12</x:f>
        <x:v>315000</x:v>
      </x:c>
      <x:c r="E11" s="48" t="n">
        <x:f>E9*E12</x:f>
        <x:v>360000</x:v>
      </x:c>
      <x:c r="F11" s="48" t="n">
        <x:f>F9*F12</x:f>
        <x:v>360000</x:v>
      </x:c>
      <x:c r="G11" s="48" t="n">
        <x:f>G9*G12</x:f>
        <x:v>465000</x:v>
      </x:c>
      <x:c r="H11" s="48" t="n">
        <x:f>H9*H12</x:f>
        <x:v>495000</x:v>
      </x:c>
      <x:c r="I11" s="48" t="n">
        <x:f>I9*I12</x:f>
        <x:v>465000</x:v>
      </x:c>
      <x:c r="J11" s="48" t="n">
        <x:f>J9*J12</x:f>
        <x:v>420000</x:v>
      </x:c>
      <x:c r="K11" s="48" t="n">
        <x:f>K9*K12</x:f>
        <x:v>495000</x:v>
      </x:c>
      <x:c r="L11" s="48" t="n">
        <x:f>L9*L12</x:f>
        <x:v>435000</x:v>
      </x:c>
      <x:c r="M11" s="48" t="n">
        <x:f>M9*M12</x:f>
        <x:v>555000</x:v>
      </x:c>
      <x:c r="N11" s="48" t="n">
        <x:f>N9*N12</x:f>
        <x:v>735000</x:v>
      </x:c>
      <x:c r="O11" s="43" t="n">
        <x:f>SUM(C11:N11)</x:f>
        <x:v>5400000</x:v>
      </x:c>
      <x:c r="P11" s="43" t="n">
        <x:v>7500000</x:v>
      </x:c>
      <x:c r="Q11" s="43" t="n">
        <x:v>9600000</x:v>
      </x:c>
    </x:row>
    <x:row r="12">
      <x:c r="B12" s="1" t="inlineStr">
        <x:is>
          <x:t xml:space="preserve">（原価率）</x:t>
        </x:is>
      </x:c>
      <x:c r="C12" s="60" t="n">
        <x:v>0.3</x:v>
      </x:c>
      <x:c r="D12" s="60" t="n">
        <x:v>0.3</x:v>
      </x:c>
      <x:c r="E12" s="60" t="n">
        <x:v>0.3</x:v>
      </x:c>
      <x:c r="F12" s="60" t="n">
        <x:v>0.3</x:v>
      </x:c>
      <x:c r="G12" s="60" t="n">
        <x:v>0.3</x:v>
      </x:c>
      <x:c r="H12" s="60" t="n">
        <x:v>0.3</x:v>
      </x:c>
      <x:c r="I12" s="60" t="n">
        <x:v>0.3</x:v>
      </x:c>
      <x:c r="J12" s="60" t="n">
        <x:v>0.3</x:v>
      </x:c>
      <x:c r="K12" s="60" t="n">
        <x:v>0.3</x:v>
      </x:c>
      <x:c r="L12" s="60" t="n">
        <x:v>0.3</x:v>
      </x:c>
      <x:c r="M12" s="60" t="n">
        <x:v>0.3</x:v>
      </x:c>
      <x:c r="N12" s="60" t="n">
        <x:v>0.3</x:v>
      </x:c>
      <x:c r="O12" s="61" t="n">
        <x:f>AVERAGE(C12:N12)</x:f>
        <x:v>0.29999999999999993</x:v>
      </x:c>
      <x:c r="P12" s="61" t="n">
        <x:v>0.3</x:v>
      </x:c>
      <x:c r="Q12" s="61" t="n">
        <x:v>0.3</x:v>
      </x:c>
    </x:row>
    <x:row r="13">
      <x:c r="A13" s="13" t="n"/>
      <x:c r="B13" s="14" t="inlineStr">
        <x:is>
          <x:t xml:space="preserve">売上総利益</x:t>
        </x:is>
      </x:c>
      <x:c r="C13" s="50" t="n">
        <x:f>C9-C11</x:f>
        <x:v>700000</x:v>
      </x:c>
      <x:c r="D13" s="50" t="n">
        <x:f>D9-D11</x:f>
        <x:v>735000</x:v>
      </x:c>
      <x:c r="E13" s="50" t="n">
        <x:f>E9-E11</x:f>
        <x:v>840000</x:v>
      </x:c>
      <x:c r="F13" s="50" t="n">
        <x:f>F9-F11</x:f>
        <x:v>840000</x:v>
      </x:c>
      <x:c r="G13" s="50" t="n">
        <x:f>G9-G11</x:f>
        <x:v>1085000</x:v>
      </x:c>
      <x:c r="H13" s="50" t="n">
        <x:f>H9-H11</x:f>
        <x:v>1155000</x:v>
      </x:c>
      <x:c r="I13" s="50" t="n">
        <x:f>I9-I11</x:f>
        <x:v>1085000</x:v>
      </x:c>
      <x:c r="J13" s="50" t="n">
        <x:f>J9-J11</x:f>
        <x:v>980000</x:v>
      </x:c>
      <x:c r="K13" s="50" t="n">
        <x:f>K9-K11</x:f>
        <x:v>1155000</x:v>
      </x:c>
      <x:c r="L13" s="50" t="n">
        <x:f>L9-L11</x:f>
        <x:v>1015000</x:v>
      </x:c>
      <x:c r="M13" s="50" t="n">
        <x:f>M9-M11</x:f>
        <x:v>1295000</x:v>
      </x:c>
      <x:c r="N13" s="50" t="n">
        <x:f>N9-N11</x:f>
        <x:v>1715000</x:v>
      </x:c>
      <x:c r="O13" s="50" t="n">
        <x:f>SUM(C13:N13)</x:f>
        <x:v>12600000</x:v>
      </x:c>
      <x:c r="P13" s="50" t="n">
        <x:v>17500000</x:v>
      </x:c>
      <x:c r="Q13" s="50" t="n">
        <x:v>22400000</x:v>
      </x:c>
    </x:row>
    <x:row r="14">
      <x:c r="B14" s="4" t="inlineStr">
        <x:is>
          <x:t xml:space="preserve">[販売管理費]</x:t>
        </x:is>
      </x:c>
    </x:row>
    <x:row r="15">
      <x:c r="B15" s="1" t="inlineStr">
        <x:is>
          <x:t xml:space="preserve">役員報酬</x:t>
        </x:is>
      </x:c>
      <x:c r="C15" s="52" t="n">
        <x:v>250000</x:v>
      </x:c>
      <x:c r="D15" s="52" t="n">
        <x:v>250000</x:v>
      </x:c>
      <x:c r="E15" s="52" t="n">
        <x:v>250000</x:v>
      </x:c>
      <x:c r="F15" s="52" t="n">
        <x:v>250000</x:v>
      </x:c>
      <x:c r="G15" s="52" t="n">
        <x:v>250000</x:v>
      </x:c>
      <x:c r="H15" s="52" t="n">
        <x:v>250000</x:v>
      </x:c>
      <x:c r="I15" s="52" t="n">
        <x:v>250000</x:v>
      </x:c>
      <x:c r="J15" s="52" t="n">
        <x:v>250000</x:v>
      </x:c>
      <x:c r="K15" s="52" t="n">
        <x:v>250000</x:v>
      </x:c>
      <x:c r="L15" s="52" t="n">
        <x:v>250000</x:v>
      </x:c>
      <x:c r="M15" s="52" t="n">
        <x:v>250000</x:v>
      </x:c>
      <x:c r="N15" s="52" t="n">
        <x:v>250000</x:v>
      </x:c>
      <x:c r="O15" s="43" t="n">
        <x:f>SUM(C15:N15)</x:f>
        <x:v>3000000</x:v>
      </x:c>
      <x:c r="P15" s="43" t="n">
        <x:v>4200000</x:v>
      </x:c>
      <x:c r="Q15" s="43" t="n">
        <x:v>5400000</x:v>
      </x:c>
    </x:row>
    <x:row r="16">
      <x:c r="B16" s="1" t="inlineStr">
        <x:is>
          <x:t xml:space="preserve">法定福利費</x:t>
        </x:is>
      </x:c>
      <x:c r="C16" s="52" t="n">
        <x:v>37500</x:v>
      </x:c>
      <x:c r="D16" s="52" t="n">
        <x:v>37500</x:v>
      </x:c>
      <x:c r="E16" s="52" t="n">
        <x:v>37500</x:v>
      </x:c>
      <x:c r="F16" s="52" t="n">
        <x:v>37500</x:v>
      </x:c>
      <x:c r="G16" s="52" t="n">
        <x:v>37500</x:v>
      </x:c>
      <x:c r="H16" s="52" t="n">
        <x:v>37500</x:v>
      </x:c>
      <x:c r="I16" s="52" t="n">
        <x:v>37500</x:v>
      </x:c>
      <x:c r="J16" s="52" t="n">
        <x:v>37500</x:v>
      </x:c>
      <x:c r="K16" s="52" t="n">
        <x:v>37500</x:v>
      </x:c>
      <x:c r="L16" s="52" t="n">
        <x:v>37500</x:v>
      </x:c>
      <x:c r="M16" s="52" t="n">
        <x:v>37500</x:v>
      </x:c>
      <x:c r="N16" s="52" t="n">
        <x:v>37500</x:v>
      </x:c>
      <x:c r="O16" s="43" t="n">
        <x:f>SUM(C16:N16)</x:f>
        <x:v>450000</x:v>
      </x:c>
      <x:c r="P16" s="43" t="n">
        <x:v>630000</x:v>
      </x:c>
      <x:c r="Q16" s="43" t="n">
        <x:v>810000</x:v>
      </x:c>
    </x:row>
    <x:row r="17">
      <x:c r="B17" s="1" t="inlineStr">
        <x:is>
          <x:t xml:space="preserve">アルバイト・外部委託費</x:t>
        </x:is>
      </x:c>
      <x:c r="C17" s="52" t="n">
        <x:v>50000</x:v>
      </x:c>
      <x:c r="D17" s="52" t="n">
        <x:v>50000</x:v>
      </x:c>
      <x:c r="E17" s="52" t="n">
        <x:v>50000</x:v>
      </x:c>
      <x:c r="F17" s="52" t="n">
        <x:v>50000</x:v>
      </x:c>
      <x:c r="G17" s="52" t="n">
        <x:v>50000</x:v>
      </x:c>
      <x:c r="H17" s="52" t="n">
        <x:v>50000</x:v>
      </x:c>
      <x:c r="I17" s="52" t="n">
        <x:v>50000</x:v>
      </x:c>
      <x:c r="J17" s="52" t="n">
        <x:v>50000</x:v>
      </x:c>
      <x:c r="K17" s="52" t="n">
        <x:v>50000</x:v>
      </x:c>
      <x:c r="L17" s="52" t="n">
        <x:v>50000</x:v>
      </x:c>
      <x:c r="M17" s="52" t="n">
        <x:v>50000</x:v>
      </x:c>
      <x:c r="N17" s="52" t="n">
        <x:v>50000</x:v>
      </x:c>
      <x:c r="O17" s="43" t="n">
        <x:f>SUM(C17:N17)</x:f>
        <x:v>600000</x:v>
      </x:c>
      <x:c r="P17" s="43" t="n">
        <x:v>1200000</x:v>
      </x:c>
      <x:c r="Q17" s="43" t="n">
        <x:v>1800000</x:v>
      </x:c>
    </x:row>
    <x:row r="18">
      <x:c r="B18" s="1" t="inlineStr">
        <x:is>
          <x:t xml:space="preserve">地代家賃（ショールーム）</x:t>
        </x:is>
      </x:c>
      <x:c r="C18" s="52" t="n">
        <x:v>120000</x:v>
      </x:c>
      <x:c r="D18" s="52" t="n">
        <x:v>120000</x:v>
      </x:c>
      <x:c r="E18" s="52" t="n">
        <x:v>120000</x:v>
      </x:c>
      <x:c r="F18" s="52" t="n">
        <x:v>120000</x:v>
      </x:c>
      <x:c r="G18" s="52" t="n">
        <x:v>120000</x:v>
      </x:c>
      <x:c r="H18" s="52" t="n">
        <x:v>120000</x:v>
      </x:c>
      <x:c r="I18" s="52" t="n">
        <x:v>120000</x:v>
      </x:c>
      <x:c r="J18" s="52" t="n">
        <x:v>120000</x:v>
      </x:c>
      <x:c r="K18" s="52" t="n">
        <x:v>120000</x:v>
      </x:c>
      <x:c r="L18" s="52" t="n">
        <x:v>120000</x:v>
      </x:c>
      <x:c r="M18" s="52" t="n">
        <x:v>120000</x:v>
      </x:c>
      <x:c r="N18" s="52" t="n">
        <x:v>120000</x:v>
      </x:c>
      <x:c r="O18" s="43" t="n">
        <x:f>SUM(C18:N18)</x:f>
        <x:v>1440000</x:v>
      </x:c>
      <x:c r="P18" s="43" t="n">
        <x:v>1440000</x:v>
      </x:c>
      <x:c r="Q18" s="43" t="n">
        <x:v>1440000</x:v>
      </x:c>
    </x:row>
    <x:row r="19" ht="24" customHeight="1">
      <x:c r="B19" s="104" t="inlineStr">
        <x:is>
          <x:t xml:space="preserve">韓国仕入れ渡航費・物流代行費</x:t>
        </x:is>
      </x:c>
      <x:c r="C19" s="52" t="n">
        <x:v>150000</x:v>
      </x:c>
      <x:c r="D19" s="52" t="n">
        <x:v>100000</x:v>
      </x:c>
      <x:c r="E19" s="52" t="n">
        <x:v>100000</x:v>
      </x:c>
      <x:c r="F19" s="52" t="n">
        <x:v>120000</x:v>
      </x:c>
      <x:c r="G19" s="52" t="n">
        <x:v>100000</x:v>
      </x:c>
      <x:c r="H19" s="52" t="n">
        <x:v>80000</x:v>
      </x:c>
      <x:c r="I19" s="52" t="n">
        <x:v>100000</x:v>
      </x:c>
      <x:c r="J19" s="52" t="n">
        <x:v>100000</x:v>
      </x:c>
      <x:c r="K19" s="52" t="n">
        <x:v>80000</x:v>
      </x:c>
      <x:c r="L19" s="52" t="n">
        <x:v>120000</x:v>
      </x:c>
      <x:c r="M19" s="52" t="n">
        <x:v>100000</x:v>
      </x:c>
      <x:c r="N19" s="52" t="n">
        <x:v>50000</x:v>
      </x:c>
      <x:c r="O19" s="43" t="n">
        <x:f>SUM(C19:N19)</x:f>
        <x:v>1200000</x:v>
      </x:c>
      <x:c r="P19" s="43" t="n">
        <x:v>1600000</x:v>
      </x:c>
      <x:c r="Q19" s="43" t="n">
        <x:v>2000000</x:v>
      </x:c>
    </x:row>
    <x:row r="20" ht="24" customHeight="1">
      <x:c r="B20" s="104" t="inlineStr">
        <x:is>
          <x:t xml:space="preserve">広告宣伝費・SNSマーケティング費</x:t>
        </x:is>
      </x:c>
      <x:c r="C20" s="52" t="n">
        <x:v>100000</x:v>
      </x:c>
      <x:c r="D20" s="52" t="n">
        <x:v>100000</x:v>
      </x:c>
      <x:c r="E20" s="52" t="n">
        <x:v>100000</x:v>
      </x:c>
      <x:c r="F20" s="52" t="n">
        <x:v>100000</x:v>
      </x:c>
      <x:c r="G20" s="52" t="n">
        <x:v>100000</x:v>
      </x:c>
      <x:c r="H20" s="52" t="n">
        <x:v>100000</x:v>
      </x:c>
      <x:c r="I20" s="52" t="n">
        <x:v>100000</x:v>
      </x:c>
      <x:c r="J20" s="52" t="n">
        <x:v>100000</x:v>
      </x:c>
      <x:c r="K20" s="52" t="n">
        <x:v>100000</x:v>
      </x:c>
      <x:c r="L20" s="52" t="n">
        <x:v>100000</x:v>
      </x:c>
      <x:c r="M20" s="52" t="n">
        <x:v>100000</x:v>
      </x:c>
      <x:c r="N20" s="52" t="n">
        <x:v>100000</x:v>
      </x:c>
      <x:c r="O20" s="43" t="n">
        <x:f>SUM(C20:N20)</x:f>
        <x:v>1200000</x:v>
      </x:c>
      <x:c r="P20" s="43" t="n">
        <x:v>1800000</x:v>
      </x:c>
      <x:c r="Q20" s="43" t="n">
        <x:v>2400000</x:v>
      </x:c>
    </x:row>
    <x:row r="21" ht="24" customHeight="1">
      <x:c r="B21" s="104" t="inlineStr">
        <x:is>
          <x:t xml:space="preserve">決済手数料・ECシステム利用料</x:t>
        </x:is>
      </x:c>
      <x:c r="C21" s="48" t="n">
        <x:f>C9*$C$61+$C$62</x:f>
        <x:v>43000</x:v>
      </x:c>
      <x:c r="D21" s="48" t="n">
        <x:f>D9*$C$61+$C$62</x:f>
        <x:v>44700</x:v>
      </x:c>
      <x:c r="E21" s="48" t="n">
        <x:f>E9*$C$61+$C$62</x:f>
        <x:v>49800</x:v>
      </x:c>
      <x:c r="F21" s="48" t="n">
        <x:f>F9*$C$61+$C$62</x:f>
        <x:v>49800</x:v>
      </x:c>
      <x:c r="G21" s="48" t="n">
        <x:f>G9*$C$61+$C$62</x:f>
        <x:v>61700.00000000001</x:v>
      </x:c>
      <x:c r="H21" s="48" t="n">
        <x:f>H9*$C$61+$C$62</x:f>
        <x:v>65100.00000000001</x:v>
      </x:c>
      <x:c r="I21" s="48" t="n">
        <x:f>I9*$C$61+$C$62</x:f>
        <x:v>61700.00000000001</x:v>
      </x:c>
      <x:c r="J21" s="48" t="n">
        <x:f>J9*$C$61+$C$62</x:f>
        <x:v>56600</x:v>
      </x:c>
      <x:c r="K21" s="48" t="n">
        <x:f>K9*$C$61+$C$62</x:f>
        <x:v>65100.00000000001</x:v>
      </x:c>
      <x:c r="L21" s="48" t="n">
        <x:f>L9*$C$61+$C$62</x:f>
        <x:v>58300</x:v>
      </x:c>
      <x:c r="M21" s="48" t="n">
        <x:f>M9*$C$61+$C$62</x:f>
        <x:v>71900</x:v>
      </x:c>
      <x:c r="N21" s="48" t="n">
        <x:f>N9*$C$61+$C$62</x:f>
        <x:v>92300</x:v>
      </x:c>
      <x:c r="O21" s="43" t="n">
        <x:f>SUM(C21:N21)</x:f>
        <x:v>720000</x:v>
      </x:c>
      <x:c r="P21" s="43" t="n">
        <x:v>1000000</x:v>
      </x:c>
      <x:c r="Q21" s="43" t="n">
        <x:v>1280000</x:v>
      </x:c>
    </x:row>
    <x:row r="22" ht="24" customHeight="1">
      <x:c r="B22" s="104" t="inlineStr">
        <x:is>
          <x:t xml:space="preserve">その他（通信費・税務顧問料等）</x:t>
        </x:is>
      </x:c>
      <x:c r="C22" s="52" t="n">
        <x:v>55000</x:v>
      </x:c>
      <x:c r="D22" s="52" t="n">
        <x:v>55000</x:v>
      </x:c>
      <x:c r="E22" s="52" t="n">
        <x:v>55000</x:v>
      </x:c>
      <x:c r="F22" s="52" t="n">
        <x:v>55000</x:v>
      </x:c>
      <x:c r="G22" s="52" t="n">
        <x:v>55000</x:v>
      </x:c>
      <x:c r="H22" s="52" t="n">
        <x:v>55000</x:v>
      </x:c>
      <x:c r="I22" s="52" t="n">
        <x:v>55000</x:v>
      </x:c>
      <x:c r="J22" s="52" t="n">
        <x:v>55000</x:v>
      </x:c>
      <x:c r="K22" s="52" t="n">
        <x:v>55000</x:v>
      </x:c>
      <x:c r="L22" s="52" t="n">
        <x:v>55000</x:v>
      </x:c>
      <x:c r="M22" s="52" t="n">
        <x:v>55000</x:v>
      </x:c>
      <x:c r="N22" s="52" t="n">
        <x:v>55000</x:v>
      </x:c>
      <x:c r="O22" s="43" t="n">
        <x:f>SUM(C22:N22)</x:f>
        <x:v>660000</x:v>
      </x:c>
      <x:c r="P22" s="43" t="n">
        <x:v>750000</x:v>
      </x:c>
      <x:c r="Q22" s="43" t="n">
        <x:v>830000</x:v>
      </x:c>
    </x:row>
    <x:row r="24">
      <x:c r="B24" s="1" t="inlineStr">
        <x:is>
          <x:t xml:space="preserve">支払利息</x:t>
        </x:is>
      </x:c>
      <x:c r="C24" s="52" t="n">
        <x:f>ROUND($C$57*$C$58/12,0)</x:f>
        <x:v>12000</x:v>
      </x:c>
      <x:c r="D24" s="52" t="n">
        <x:f>ROUND(MAX(0,$C$57+SUM($C$49:C49))*$C$58/12,0)</x:f>
        <x:v>11857</x:v>
      </x:c>
      <x:c r="E24" s="52" t="n">
        <x:f>ROUND(MAX(0,$C$57+SUM($C$49:D49))*$C$58/12,0)</x:f>
        <x:v>11714</x:v>
      </x:c>
      <x:c r="F24" s="52" t="n">
        <x:f>ROUND(MAX(0,$C$57+SUM($C$49:E49))*$C$58/12,0)</x:f>
        <x:v>11571</x:v>
      </x:c>
      <x:c r="G24" s="52" t="n">
        <x:f>ROUND(MAX(0,$C$57+SUM($C$49:F49))*$C$58/12,0)</x:f>
        <x:v>11429</x:v>
      </x:c>
      <x:c r="H24" s="52" t="n">
        <x:f>ROUND(MAX(0,$C$57+SUM($C$49:G49))*$C$58/12,0)</x:f>
        <x:v>11286</x:v>
      </x:c>
      <x:c r="I24" s="52" t="n">
        <x:f>ROUND(MAX(0,$C$57+SUM($C$49:H49))*$C$58/12,0)</x:f>
        <x:v>11143</x:v>
      </x:c>
      <x:c r="J24" s="52" t="n">
        <x:f>ROUND(MAX(0,$C$57+SUM($C$49:I49))*$C$58/12,0)</x:f>
        <x:v>11000</x:v>
      </x:c>
      <x:c r="K24" s="52" t="n">
        <x:f>ROUND(MAX(0,$C$57+SUM($C$49:J49))*$C$58/12,0)</x:f>
        <x:v>10857</x:v>
      </x:c>
      <x:c r="L24" s="52" t="n">
        <x:f>ROUND(MAX(0,$C$57+SUM($C$49:K49))*$C$58/12,0)</x:f>
        <x:v>10714</x:v>
      </x:c>
      <x:c r="M24" s="52" t="n">
        <x:f>ROUND(MAX(0,$C$57+SUM($C$49:L49))*$C$58/12,0)</x:f>
        <x:v>10571</x:v>
      </x:c>
      <x:c r="N24" s="52" t="n">
        <x:f>ROUND(MAX(0,$C$57+SUM($C$49:M49))*$C$58/12,0)</x:f>
        <x:v>10429</x:v>
      </x:c>
      <x:c r="O24" s="43" t="n">
        <x:f>SUM(C24:N24)</x:f>
        <x:v>134571</x:v>
      </x:c>
      <x:c r="P24" s="43" t="n">
        <x:v>114000</x:v>
      </x:c>
      <x:c r="Q24" s="43" t="n">
        <x:v>93429</x:v>
      </x:c>
    </x:row>
    <x:row r="26">
      <x:c r="A26" s="13" t="n"/>
      <x:c r="B26" s="14" t="inlineStr">
        <x:is>
          <x:t xml:space="preserve">販売管理費計</x:t>
        </x:is>
      </x:c>
      <x:c r="C26" s="50" t="n">
        <x:f>SUM(C15:C22)</x:f>
        <x:v>805500</x:v>
      </x:c>
      <x:c r="D26" s="50" t="n">
        <x:f>SUM(D15:D22)</x:f>
        <x:v>757200</x:v>
      </x:c>
      <x:c r="E26" s="50" t="n">
        <x:f>SUM(E15:E22)</x:f>
        <x:v>762300</x:v>
      </x:c>
      <x:c r="F26" s="50" t="n">
        <x:f>SUM(F15:F22)</x:f>
        <x:v>782300</x:v>
      </x:c>
      <x:c r="G26" s="50" t="n">
        <x:f>SUM(G15:G22)</x:f>
        <x:v>774200</x:v>
      </x:c>
      <x:c r="H26" s="50" t="n">
        <x:f>SUM(H15:H22)</x:f>
        <x:v>757600</x:v>
      </x:c>
      <x:c r="I26" s="50" t="n">
        <x:f>SUM(I15:I22)</x:f>
        <x:v>774200</x:v>
      </x:c>
      <x:c r="J26" s="50" t="n">
        <x:f>SUM(J15:J22)</x:f>
        <x:v>769100</x:v>
      </x:c>
      <x:c r="K26" s="50" t="n">
        <x:f>SUM(K15:K22)</x:f>
        <x:v>757600</x:v>
      </x:c>
      <x:c r="L26" s="50" t="n">
        <x:f>SUM(L15:L22)</x:f>
        <x:v>790800</x:v>
      </x:c>
      <x:c r="M26" s="50" t="n">
        <x:f>SUM(M15:M22)</x:f>
        <x:v>784400</x:v>
      </x:c>
      <x:c r="N26" s="50" t="n">
        <x:f>SUM(N15:N22)</x:f>
        <x:v>754800</x:v>
      </x:c>
      <x:c r="O26" s="50" t="n">
        <x:f>SUM(C26:N26)</x:f>
        <x:v>9270000</x:v>
      </x:c>
      <x:c r="P26" s="50" t="n">
        <x:v>12620000</x:v>
      </x:c>
      <x:c r="Q26" s="50" t="n">
        <x:v>15960000</x:v>
      </x:c>
    </x:row>
    <x:row r="27">
      <x:c r="A27" s="17" t="n"/>
      <x:c r="B27" s="18" t="inlineStr">
        <x:is>
          <x:t xml:space="preserve">営業損益金額</x:t>
        </x:is>
      </x:c>
      <x:c r="C27" s="54" t="n">
        <x:f>C13-C26</x:f>
        <x:v>-105500</x:v>
      </x:c>
      <x:c r="D27" s="54" t="n">
        <x:f>D13-D26</x:f>
        <x:v>-22200</x:v>
      </x:c>
      <x:c r="E27" s="54" t="n">
        <x:f>E13-E26</x:f>
        <x:v>77700</x:v>
      </x:c>
      <x:c r="F27" s="54" t="n">
        <x:f>F13-F26</x:f>
        <x:v>57700</x:v>
      </x:c>
      <x:c r="G27" s="54" t="n">
        <x:f>G13-G26</x:f>
        <x:v>310800</x:v>
      </x:c>
      <x:c r="H27" s="54" t="n">
        <x:f>H13-H26</x:f>
        <x:v>397400</x:v>
      </x:c>
      <x:c r="I27" s="54" t="n">
        <x:f>I13-I26</x:f>
        <x:v>310800</x:v>
      </x:c>
      <x:c r="J27" s="54" t="n">
        <x:f>J13-J26</x:f>
        <x:v>210900</x:v>
      </x:c>
      <x:c r="K27" s="54" t="n">
        <x:f>K13-K26</x:f>
        <x:v>397400</x:v>
      </x:c>
      <x:c r="L27" s="54" t="n">
        <x:f>L13-L26</x:f>
        <x:v>224200</x:v>
      </x:c>
      <x:c r="M27" s="54" t="n">
        <x:f>M13-M26</x:f>
        <x:v>510600</x:v>
      </x:c>
      <x:c r="N27" s="54" t="n">
        <x:f>N13-N26</x:f>
        <x:v>960200</x:v>
      </x:c>
      <x:c r="O27" s="54" t="n">
        <x:f>SUM(C27:N27)</x:f>
        <x:v>3330000</x:v>
      </x:c>
      <x:c r="P27" s="54" t="n">
        <x:v>4880000</x:v>
      </x:c>
      <x:c r="Q27" s="54" t="n">
        <x:v>6440000</x:v>
      </x:c>
    </x:row>
    <x:row r="30">
      <x:c r="C30" s="3" t="inlineStr">
        <x:is>
          <x:t xml:space="preserve">11月</x:t>
        </x:is>
      </x:c>
      <x:c r="D30" s="3" t="inlineStr">
        <x:is>
          <x:t xml:space="preserve">12月</x:t>
        </x:is>
      </x:c>
      <x:c r="E30" s="3" t="inlineStr">
        <x:is>
          <x:t xml:space="preserve">1月</x:t>
        </x:is>
      </x:c>
      <x:c r="F30" s="3" t="inlineStr">
        <x:is>
          <x:t xml:space="preserve">2月</x:t>
        </x:is>
      </x:c>
      <x:c r="G30" s="3" t="inlineStr">
        <x:is>
          <x:t xml:space="preserve">3月</x:t>
        </x:is>
      </x:c>
      <x:c r="H30" s="3" t="inlineStr">
        <x:is>
          <x:t xml:space="preserve">4月</x:t>
        </x:is>
      </x:c>
      <x:c r="I30" s="3" t="inlineStr">
        <x:is>
          <x:t xml:space="preserve">5月</x:t>
        </x:is>
      </x:c>
      <x:c r="J30" s="3" t="inlineStr">
        <x:is>
          <x:t xml:space="preserve">6月</x:t>
        </x:is>
      </x:c>
      <x:c r="K30" s="3" t="inlineStr">
        <x:is>
          <x:t xml:space="preserve">7月</x:t>
        </x:is>
      </x:c>
      <x:c r="L30" s="3" t="inlineStr">
        <x:is>
          <x:t xml:space="preserve">8月</x:t>
        </x:is>
      </x:c>
      <x:c r="M30" s="3" t="inlineStr">
        <x:is>
          <x:t xml:space="preserve">9月</x:t>
        </x:is>
      </x:c>
      <x:c r="N30" s="3" t="inlineStr">
        <x:is>
          <x:t xml:space="preserve">10月</x:t>
        </x:is>
      </x:c>
      <x:c r="O30" s="2" t="str">
        <x:v>1期目</x:v>
      </x:c>
    </x:row>
    <x:row r="31">
      <x:c r="A31" s="101" t="str">
        <x:v>資金繰り予測（参考）</x:v>
      </x:c>
      <x:c r="B31" s="102"/>
    </x:row>
    <x:row r="32">
      <x:c r="B32" s="1" t="inlineStr">
        <x:is>
          <x:t xml:space="preserve">税前純利益</x:t>
        </x:is>
      </x:c>
      <x:c r="C32" s="48" t="n">
        <x:f>C27-C24</x:f>
        <x:v>-117500</x:v>
      </x:c>
      <x:c r="D32" s="48" t="n">
        <x:f>D27-D24</x:f>
        <x:v>-34057</x:v>
      </x:c>
      <x:c r="E32" s="48" t="n">
        <x:f>E27-E24</x:f>
        <x:v>65986</x:v>
      </x:c>
      <x:c r="F32" s="48" t="n">
        <x:f>F27-F24</x:f>
        <x:v>46129</x:v>
      </x:c>
      <x:c r="G32" s="48" t="n">
        <x:f>G27-G24</x:f>
        <x:v>299371</x:v>
      </x:c>
      <x:c r="H32" s="48" t="n">
        <x:f>H27-H24</x:f>
        <x:v>386114</x:v>
      </x:c>
      <x:c r="I32" s="48" t="n">
        <x:f>I27-I24</x:f>
        <x:v>299657</x:v>
      </x:c>
      <x:c r="J32" s="48" t="n">
        <x:f>J27-J24</x:f>
        <x:v>199900</x:v>
      </x:c>
      <x:c r="K32" s="48" t="n">
        <x:f>K27-K24</x:f>
        <x:v>386543</x:v>
      </x:c>
      <x:c r="L32" s="48" t="n">
        <x:f>L27-L24</x:f>
        <x:v>213486</x:v>
      </x:c>
      <x:c r="M32" s="48" t="n">
        <x:f>M27-M24</x:f>
        <x:v>500029</x:v>
      </x:c>
      <x:c r="N32" s="48" t="n">
        <x:f>N27-N24</x:f>
        <x:v>949771</x:v>
      </x:c>
      <x:c r="O32" s="43" t="n">
        <x:f>SUM(C32:N32)</x:f>
        <x:v>3195429</x:v>
      </x:c>
    </x:row>
    <x:row r="33">
      <x:c r="B33" s="1" t="inlineStr">
        <x:is>
          <x:t xml:space="preserve">減価償却費</x:t>
        </x:is>
      </x:c>
      <x:c r="C33" s="48" t="n">
        <x:v>0</x:v>
      </x:c>
      <x:c r="D33" s="48" t="n">
        <x:v>0</x:v>
      </x:c>
      <x:c r="E33" s="48" t="n">
        <x:v>0</x:v>
      </x:c>
      <x:c r="F33" s="48" t="n">
        <x:v>0</x:v>
      </x:c>
      <x:c r="G33" s="48" t="n">
        <x:v>0</x:v>
      </x:c>
      <x:c r="H33" s="48" t="n">
        <x:v>0</x:v>
      </x:c>
      <x:c r="I33" s="48" t="n">
        <x:v>0</x:v>
      </x:c>
      <x:c r="J33" s="48" t="n">
        <x:v>0</x:v>
      </x:c>
      <x:c r="K33" s="48" t="n">
        <x:v>0</x:v>
      </x:c>
      <x:c r="L33" s="48" t="n">
        <x:v>0</x:v>
      </x:c>
      <x:c r="M33" s="48" t="n">
        <x:v>0</x:v>
      </x:c>
      <x:c r="N33" s="48" t="n">
        <x:v>0</x:v>
      </x:c>
      <x:c r="O33" s="43" t="n">
        <x:f>SUM(C33:N33)</x:f>
        <x:v>0</x:v>
      </x:c>
    </x:row>
    <x:row r="34" ht="24" customHeight="1">
      <x:c r="B34" s="104" t="str">
        <x:v>売上債権増減（売上の5%を月末残高と仮定）</x:v>
      </x:c>
      <x:c r="C34" s="48" t="n">
        <x:f>-C9*$C$63</x:f>
        <x:v>-50000</x:v>
      </x:c>
      <x:c r="D34" s="48" t="n">
        <x:f>-(D9-C9)*$C$63</x:f>
        <x:v>-2500</x:v>
      </x:c>
      <x:c r="E34" s="48" t="n">
        <x:f>-(E9-D9)*$C$63</x:f>
        <x:v>-7500</x:v>
      </x:c>
      <x:c r="F34" s="48" t="n">
        <x:f>-(F9-E9)*$C$63</x:f>
        <x:v>0</x:v>
      </x:c>
      <x:c r="G34" s="48" t="n">
        <x:f>-(G9-F9)*$C$63</x:f>
        <x:v>-17500</x:v>
      </x:c>
      <x:c r="H34" s="48" t="n">
        <x:f>-(H9-G9)*$C$63</x:f>
        <x:v>-5000</x:v>
      </x:c>
      <x:c r="I34" s="48" t="n">
        <x:f>-(I9-H9)*$C$63</x:f>
        <x:v>5000</x:v>
      </x:c>
      <x:c r="J34" s="48" t="n">
        <x:f>-(J9-I9)*$C$63</x:f>
        <x:v>7500</x:v>
      </x:c>
      <x:c r="K34" s="48" t="n">
        <x:f>-(K9-J9)*$C$63</x:f>
        <x:v>-12500</x:v>
      </x:c>
      <x:c r="L34" s="48" t="n">
        <x:f>-(L9-K9)*$C$63</x:f>
        <x:v>10000</x:v>
      </x:c>
      <x:c r="M34" s="48" t="n">
        <x:f>-(M9-L9)*$C$63</x:f>
        <x:v>-20000</x:v>
      </x:c>
      <x:c r="N34" s="48" t="n">
        <x:f>-(N9-M9)*$C$63</x:f>
        <x:v>-30000</x:v>
      </x:c>
      <x:c r="O34" s="43" t="n">
        <x:f>SUM(C34:N34)</x:f>
        <x:v>-122500</x:v>
      </x:c>
    </x:row>
    <x:row r="35">
      <x:c r="B35" s="1" t="inlineStr">
        <x:is>
          <x:t xml:space="preserve">仕入債務増減（現金仕入れのため0）</x:t>
        </x:is>
      </x:c>
      <x:c r="C35" s="48" t="n">
        <x:v>0</x:v>
      </x:c>
      <x:c r="D35" s="48" t="n">
        <x:v>0</x:v>
      </x:c>
      <x:c r="E35" s="48" t="n">
        <x:v>0</x:v>
      </x:c>
      <x:c r="F35" s="48" t="n">
        <x:v>0</x:v>
      </x:c>
      <x:c r="G35" s="48" t="n">
        <x:v>0</x:v>
      </x:c>
      <x:c r="H35" s="48" t="n">
        <x:v>0</x:v>
      </x:c>
      <x:c r="I35" s="48" t="n">
        <x:v>0</x:v>
      </x:c>
      <x:c r="J35" s="48" t="n">
        <x:v>0</x:v>
      </x:c>
      <x:c r="K35" s="48" t="n">
        <x:v>0</x:v>
      </x:c>
      <x:c r="L35" s="48" t="n">
        <x:v>0</x:v>
      </x:c>
      <x:c r="M35" s="48" t="n">
        <x:v>0</x:v>
      </x:c>
      <x:c r="N35" s="48" t="n">
        <x:v>0</x:v>
      </x:c>
      <x:c r="O35" s="43" t="n">
        <x:f>SUM(C35:N35)</x:f>
        <x:v>0</x:v>
      </x:c>
    </x:row>
    <x:row r="36" ht="24" customHeight="1">
      <x:c r="B36" s="104" t="str">
        <x:v>棚卸資産増減（初期在庫180万円）</x:v>
      </x:c>
      <x:c r="C36" s="48" t="n">
        <x:v>-1800000</x:v>
      </x:c>
      <x:c r="D36" s="48" t="n">
        <x:v>0</x:v>
      </x:c>
      <x:c r="E36" s="48" t="n">
        <x:v>0</x:v>
      </x:c>
      <x:c r="F36" s="48" t="n">
        <x:v>0</x:v>
      </x:c>
      <x:c r="G36" s="48" t="n">
        <x:v>0</x:v>
      </x:c>
      <x:c r="H36" s="48" t="n">
        <x:v>0</x:v>
      </x:c>
      <x:c r="I36" s="48" t="n">
        <x:v>0</x:v>
      </x:c>
      <x:c r="J36" s="48" t="n">
        <x:v>0</x:v>
      </x:c>
      <x:c r="K36" s="48" t="n">
        <x:v>0</x:v>
      </x:c>
      <x:c r="L36" s="48" t="n">
        <x:v>0</x:v>
      </x:c>
      <x:c r="M36" s="48" t="n">
        <x:v>0</x:v>
      </x:c>
      <x:c r="N36" s="48" t="n">
        <x:v>0</x:v>
      </x:c>
      <x:c r="O36" s="43" t="n">
        <x:f>SUM(C36:N36)</x:f>
        <x:v>-1800000</x:v>
      </x:c>
    </x:row>
    <x:row r="37" ht="24" customHeight="1">
      <x:c r="B37" s="104" t="str">
        <x:v>その他流動資産増減（仕入デポジット等）</x:v>
      </x:c>
      <x:c r="C37" s="48" t="n">
        <x:v>-350000</x:v>
      </x:c>
      <x:c r="D37" s="48" t="n">
        <x:v>0</x:v>
      </x:c>
      <x:c r="E37" s="48" t="n">
        <x:v>0</x:v>
      </x:c>
      <x:c r="F37" s="48" t="n">
        <x:v>0</x:v>
      </x:c>
      <x:c r="G37" s="48" t="n">
        <x:v>0</x:v>
      </x:c>
      <x:c r="H37" s="48" t="n">
        <x:v>0</x:v>
      </x:c>
      <x:c r="I37" s="48" t="n">
        <x:v>0</x:v>
      </x:c>
      <x:c r="J37" s="48" t="n">
        <x:v>0</x:v>
      </x:c>
      <x:c r="K37" s="48" t="n">
        <x:v>0</x:v>
      </x:c>
      <x:c r="L37" s="48" t="n">
        <x:v>0</x:v>
      </x:c>
      <x:c r="M37" s="48" t="n">
        <x:v>0</x:v>
      </x:c>
      <x:c r="N37" s="48" t="n">
        <x:v>0</x:v>
      </x:c>
      <x:c r="O37" s="43" t="n">
        <x:f>SUM(C37:N37)</x:f>
        <x:v>-350000</x:v>
      </x:c>
    </x:row>
    <x:row r="38">
      <x:c r="B38" s="1" t="inlineStr">
        <x:is>
          <x:t xml:space="preserve">法人税等支払</x:t>
        </x:is>
      </x:c>
      <x:c r="C38" s="48" t="n">
        <x:v>0</x:v>
      </x:c>
      <x:c r="D38" s="48" t="n">
        <x:v>0</x:v>
      </x:c>
      <x:c r="E38" s="48" t="n">
        <x:v>0</x:v>
      </x:c>
      <x:c r="F38" s="48" t="n">
        <x:v>0</x:v>
      </x:c>
      <x:c r="G38" s="48" t="n">
        <x:v>0</x:v>
      </x:c>
      <x:c r="H38" s="48" t="n">
        <x:v>0</x:v>
      </x:c>
      <x:c r="I38" s="48" t="n">
        <x:v>0</x:v>
      </x:c>
      <x:c r="J38" s="48" t="n">
        <x:v>0</x:v>
      </x:c>
      <x:c r="K38" s="48" t="n">
        <x:v>0</x:v>
      </x:c>
      <x:c r="L38" s="48" t="n">
        <x:v>0</x:v>
      </x:c>
      <x:c r="M38" s="48" t="n">
        <x:v>0</x:v>
      </x:c>
      <x:c r="N38" s="48" t="n">
        <x:v>0</x:v>
      </x:c>
      <x:c r="O38" s="43" t="n">
        <x:f>SUM(C38:N38)</x:f>
        <x:v>0</x:v>
      </x:c>
    </x:row>
    <x:row r="39">
      <x:c r="A39" s="8" t="inlineStr">
        <x:is>
          <x:t xml:space="preserve">営業活動によるCF</x:t>
        </x:is>
      </x:c>
      <x:c r="B39" s="7" t="n"/>
      <x:c r="C39" s="46" t="n">
        <x:f>SUM(C32:C38)</x:f>
        <x:v>-2317500</x:v>
      </x:c>
      <x:c r="D39" s="46" t="n">
        <x:f>SUM(D32:D38)</x:f>
        <x:v>-36557</x:v>
      </x:c>
      <x:c r="E39" s="46" t="n">
        <x:f>SUM(E32:E38)</x:f>
        <x:v>58486</x:v>
      </x:c>
      <x:c r="F39" s="46" t="n">
        <x:f>SUM(F32:F38)</x:f>
        <x:v>46129</x:v>
      </x:c>
      <x:c r="G39" s="46" t="n">
        <x:f>SUM(G32:G38)</x:f>
        <x:v>281871</x:v>
      </x:c>
      <x:c r="H39" s="46" t="n">
        <x:f>SUM(H32:H38)</x:f>
        <x:v>381114</x:v>
      </x:c>
      <x:c r="I39" s="46" t="n">
        <x:f>SUM(I32:I38)</x:f>
        <x:v>304657</x:v>
      </x:c>
      <x:c r="J39" s="46" t="n">
        <x:f>SUM(J32:J38)</x:f>
        <x:v>207400</x:v>
      </x:c>
      <x:c r="K39" s="46" t="n">
        <x:f>SUM(K32:K38)</x:f>
        <x:v>374043</x:v>
      </x:c>
      <x:c r="L39" s="46" t="n">
        <x:f>SUM(L32:L38)</x:f>
        <x:v>223486</x:v>
      </x:c>
      <x:c r="M39" s="46" t="n">
        <x:f>SUM(M32:M38)</x:f>
        <x:v>480029</x:v>
      </x:c>
      <x:c r="N39" s="46" t="n">
        <x:f>SUM(N32:N38)</x:f>
        <x:v>919771</x:v>
      </x:c>
      <x:c r="O39" s="46" t="n">
        <x:f>SUM(C39:N39)</x:f>
        <x:v>922929</x:v>
      </x:c>
    </x:row>
    <x:row r="41">
      <x:c r="B41" s="1" t="inlineStr">
        <x:is>
          <x:t xml:space="preserve">撮影機材・PC等</x:t>
        </x:is>
      </x:c>
      <x:c r="C41" s="48" t="n">
        <x:v>-300000</x:v>
      </x:c>
      <x:c r="D41" s="48" t="n">
        <x:v>0</x:v>
      </x:c>
      <x:c r="E41" s="48" t="n">
        <x:v>0</x:v>
      </x:c>
      <x:c r="F41" s="48" t="n">
        <x:v>0</x:v>
      </x:c>
      <x:c r="G41" s="48" t="n">
        <x:v>0</x:v>
      </x:c>
      <x:c r="H41" s="48" t="n">
        <x:v>0</x:v>
      </x:c>
      <x:c r="I41" s="48" t="n">
        <x:v>0</x:v>
      </x:c>
      <x:c r="J41" s="48" t="n">
        <x:v>0</x:v>
      </x:c>
      <x:c r="K41" s="48" t="n">
        <x:v>0</x:v>
      </x:c>
      <x:c r="L41" s="48" t="n">
        <x:v>0</x:v>
      </x:c>
      <x:c r="M41" s="48" t="n">
        <x:v>0</x:v>
      </x:c>
      <x:c r="N41" s="48" t="n">
        <x:v>0</x:v>
      </x:c>
      <x:c r="O41" s="43" t="n">
        <x:f>SUM(C41:N41)</x:f>
        <x:v>-300000</x:v>
      </x:c>
    </x:row>
    <x:row r="42">
      <x:c r="B42" s="1" t="inlineStr">
        <x:is>
          <x:t xml:space="preserve">内装・什器（ショールーム）</x:t>
        </x:is>
      </x:c>
      <x:c r="C42" s="48" t="n">
        <x:v>-500000</x:v>
      </x:c>
      <x:c r="D42" s="48" t="n">
        <x:v>0</x:v>
      </x:c>
      <x:c r="E42" s="48" t="n">
        <x:v>0</x:v>
      </x:c>
      <x:c r="F42" s="48" t="n">
        <x:v>0</x:v>
      </x:c>
      <x:c r="G42" s="48" t="n">
        <x:v>0</x:v>
      </x:c>
      <x:c r="H42" s="48" t="n">
        <x:v>0</x:v>
      </x:c>
      <x:c r="I42" s="48" t="n">
        <x:v>0</x:v>
      </x:c>
      <x:c r="J42" s="48" t="n">
        <x:v>0</x:v>
      </x:c>
      <x:c r="K42" s="48" t="n">
        <x:v>0</x:v>
      </x:c>
      <x:c r="L42" s="48" t="n">
        <x:v>0</x:v>
      </x:c>
      <x:c r="M42" s="48" t="n">
        <x:v>0</x:v>
      </x:c>
      <x:c r="N42" s="48" t="n">
        <x:v>0</x:v>
      </x:c>
      <x:c r="O42" s="43" t="n">
        <x:f>SUM(C42:N42)</x:f>
        <x:v>-500000</x:v>
      </x:c>
    </x:row>
    <x:row r="43" ht="24" customHeight="1">
      <x:c r="B43" s="104" t="str">
        <x:v>物件初期費用（保証金・礼金・仲介等）</x:v>
      </x:c>
      <x:c r="C43" s="48" t="n">
        <x:v>-1500000</x:v>
      </x:c>
      <x:c r="D43" s="48" t="n">
        <x:v>0</x:v>
      </x:c>
      <x:c r="E43" s="48" t="n">
        <x:v>0</x:v>
      </x:c>
      <x:c r="F43" s="48" t="n">
        <x:v>0</x:v>
      </x:c>
      <x:c r="G43" s="48" t="n">
        <x:v>0</x:v>
      </x:c>
      <x:c r="H43" s="48" t="n">
        <x:v>0</x:v>
      </x:c>
      <x:c r="I43" s="48" t="n">
        <x:v>0</x:v>
      </x:c>
      <x:c r="J43" s="48" t="n">
        <x:v>0</x:v>
      </x:c>
      <x:c r="K43" s="48" t="n">
        <x:v>0</x:v>
      </x:c>
      <x:c r="L43" s="48" t="n">
        <x:v>0</x:v>
      </x:c>
      <x:c r="M43" s="48" t="n">
        <x:v>0</x:v>
      </x:c>
      <x:c r="N43" s="48" t="n">
        <x:v>0</x:v>
      </x:c>
      <x:c r="O43" s="43" t="n">
        <x:f>SUM(C43:N43)</x:f>
        <x:v>-1500000</x:v>
      </x:c>
    </x:row>
    <x:row r="44">
      <x:c r="B44" s="1" t="inlineStr">
        <x:is>
          <x:t xml:space="preserve">EC構築ソフトウェア</x:t>
        </x:is>
      </x:c>
      <x:c r="C44" s="48" t="n">
        <x:v>-300000</x:v>
      </x:c>
      <x:c r="D44" s="48" t="n">
        <x:v>0</x:v>
      </x:c>
      <x:c r="E44" s="48" t="n">
        <x:v>0</x:v>
      </x:c>
      <x:c r="F44" s="48" t="n">
        <x:v>0</x:v>
      </x:c>
      <x:c r="G44" s="48" t="n">
        <x:v>0</x:v>
      </x:c>
      <x:c r="H44" s="48" t="n">
        <x:v>0</x:v>
      </x:c>
      <x:c r="I44" s="48" t="n">
        <x:v>0</x:v>
      </x:c>
      <x:c r="J44" s="48" t="n">
        <x:v>0</x:v>
      </x:c>
      <x:c r="K44" s="48" t="n">
        <x:v>0</x:v>
      </x:c>
      <x:c r="L44" s="48" t="n">
        <x:v>0</x:v>
      </x:c>
      <x:c r="M44" s="48" t="n">
        <x:v>0</x:v>
      </x:c>
      <x:c r="N44" s="48" t="n">
        <x:v>0</x:v>
      </x:c>
      <x:c r="O44" s="43" t="n">
        <x:f>SUM(C44:N44)</x:f>
        <x:v>-300000</x:v>
      </x:c>
    </x:row>
    <x:row r="45">
      <x:c r="A45" s="8" t="inlineStr">
        <x:is>
          <x:t xml:space="preserve">投資活動によるCF</x:t>
        </x:is>
      </x:c>
      <x:c r="B45" s="7" t="n"/>
      <x:c r="C45" s="46" t="n">
        <x:f>SUM(C41:C44)</x:f>
        <x:v>-2600000</x:v>
      </x:c>
      <x:c r="D45" s="46" t="n">
        <x:f>SUM(D41:D44)</x:f>
        <x:v>0</x:v>
      </x:c>
      <x:c r="E45" s="46" t="n">
        <x:f>SUM(E41:E44)</x:f>
        <x:v>0</x:v>
      </x:c>
      <x:c r="F45" s="46" t="n">
        <x:f>SUM(F41:F44)</x:f>
        <x:v>0</x:v>
      </x:c>
      <x:c r="G45" s="46" t="n">
        <x:f>SUM(G41:G44)</x:f>
        <x:v>0</x:v>
      </x:c>
      <x:c r="H45" s="46" t="n">
        <x:f>SUM(H41:H44)</x:f>
        <x:v>0</x:v>
      </x:c>
      <x:c r="I45" s="46" t="n">
        <x:f>SUM(I41:I44)</x:f>
        <x:v>0</x:v>
      </x:c>
      <x:c r="J45" s="46" t="n">
        <x:f>SUM(J41:J44)</x:f>
        <x:v>0</x:v>
      </x:c>
      <x:c r="K45" s="46" t="n">
        <x:f>SUM(K41:K44)</x:f>
        <x:v>0</x:v>
      </x:c>
      <x:c r="L45" s="46" t="n">
        <x:f>SUM(L41:L44)</x:f>
        <x:v>0</x:v>
      </x:c>
      <x:c r="M45" s="46" t="n">
        <x:f>SUM(M41:M44)</x:f>
        <x:v>0</x:v>
      </x:c>
      <x:c r="N45" s="46" t="n">
        <x:f>SUM(N41:N44)</x:f>
        <x:v>0</x:v>
      </x:c>
      <x:c r="O45" s="46" t="n">
        <x:f>SUM(C45:N45)</x:f>
        <x:v>-2600000</x:v>
      </x:c>
    </x:row>
    <x:row r="46">
      <x:c r="A46" s="18" t="inlineStr">
        <x:is>
          <x:t xml:space="preserve">フリーキャッシュフロー</x:t>
        </x:is>
      </x:c>
      <x:c r="B46" s="17" t="n"/>
      <x:c r="C46" s="54" t="n">
        <x:f>C39+C45</x:f>
        <x:v>-4917500</x:v>
      </x:c>
      <x:c r="D46" s="54" t="n">
        <x:f>D39+D45</x:f>
        <x:v>-36557</x:v>
      </x:c>
      <x:c r="E46" s="54" t="n">
        <x:f>E39+E45</x:f>
        <x:v>58486</x:v>
      </x:c>
      <x:c r="F46" s="54" t="n">
        <x:f>F39+F45</x:f>
        <x:v>46129</x:v>
      </x:c>
      <x:c r="G46" s="54" t="n">
        <x:f>G39+G45</x:f>
        <x:v>281871</x:v>
      </x:c>
      <x:c r="H46" s="54" t="n">
        <x:f>H39+H45</x:f>
        <x:v>381114</x:v>
      </x:c>
      <x:c r="I46" s="54" t="n">
        <x:f>I39+I45</x:f>
        <x:v>304657</x:v>
      </x:c>
      <x:c r="J46" s="54" t="n">
        <x:f>J39+J45</x:f>
        <x:v>207400</x:v>
      </x:c>
      <x:c r="K46" s="54" t="n">
        <x:f>K39+K45</x:f>
        <x:v>374043</x:v>
      </x:c>
      <x:c r="L46" s="54" t="n">
        <x:f>L39+L45</x:f>
        <x:v>223486</x:v>
      </x:c>
      <x:c r="M46" s="54" t="n">
        <x:f>M39+M45</x:f>
        <x:v>480029</x:v>
      </x:c>
      <x:c r="N46" s="54" t="n">
        <x:f>N39+N45</x:f>
        <x:v>919771</x:v>
      </x:c>
      <x:c r="O46" s="54" t="n">
        <x:f>SUM(C46:N46)</x:f>
        <x:v>-1677071</x:v>
      </x:c>
    </x:row>
    <x:row r="48">
      <x:c r="B48" s="1" t="inlineStr">
        <x:is>
          <x:t xml:space="preserve">金融機関からの借入</x:t>
        </x:is>
      </x:c>
      <x:c r="C48" s="48" t="n">
        <x:v>4500000</x:v>
      </x:c>
      <x:c r="D48" s="48" t="n">
        <x:v>0</x:v>
      </x:c>
      <x:c r="E48" s="48" t="n">
        <x:v>0</x:v>
      </x:c>
      <x:c r="F48" s="48" t="n">
        <x:v>0</x:v>
      </x:c>
      <x:c r="G48" s="48" t="n">
        <x:v>0</x:v>
      </x:c>
      <x:c r="H48" s="48" t="n">
        <x:v>0</x:v>
      </x:c>
      <x:c r="I48" s="48" t="n">
        <x:v>0</x:v>
      </x:c>
      <x:c r="J48" s="48" t="n">
        <x:v>0</x:v>
      </x:c>
      <x:c r="K48" s="48" t="n">
        <x:v>0</x:v>
      </x:c>
      <x:c r="L48" s="48" t="n">
        <x:v>0</x:v>
      </x:c>
      <x:c r="M48" s="48" t="n">
        <x:v>0</x:v>
      </x:c>
      <x:c r="N48" s="48" t="n">
        <x:v>0</x:v>
      </x:c>
      <x:c r="O48" s="43" t="n">
        <x:f>SUM(C48:N48)</x:f>
        <x:v>4500000</x:v>
      </x:c>
    </x:row>
    <x:row r="49">
      <x:c r="B49" s="1" t="inlineStr">
        <x:is>
          <x:t xml:space="preserve">金融機関への返済</x:t>
        </x:is>
      </x:c>
      <x:c r="C49" s="48" t="n">
        <x:f>-$C$60</x:f>
        <x:v>-53571</x:v>
      </x:c>
      <x:c r="D49" s="48" t="n">
        <x:f>-$C$60</x:f>
        <x:v>-53571</x:v>
      </x:c>
      <x:c r="E49" s="48" t="n">
        <x:f>-$C$60</x:f>
        <x:v>-53571</x:v>
      </x:c>
      <x:c r="F49" s="48" t="n">
        <x:f>-$C$60</x:f>
        <x:v>-53571</x:v>
      </x:c>
      <x:c r="G49" s="48" t="n">
        <x:f>-$C$60</x:f>
        <x:v>-53571</x:v>
      </x:c>
      <x:c r="H49" s="48" t="n">
        <x:f>-$C$60</x:f>
        <x:v>-53571</x:v>
      </x:c>
      <x:c r="I49" s="48" t="n">
        <x:f>-$C$60</x:f>
        <x:v>-53571</x:v>
      </x:c>
      <x:c r="J49" s="48" t="n">
        <x:f>-$C$60</x:f>
        <x:v>-53571</x:v>
      </x:c>
      <x:c r="K49" s="48" t="n">
        <x:f>-$C$60</x:f>
        <x:v>-53571</x:v>
      </x:c>
      <x:c r="L49" s="48" t="n">
        <x:f>-$C$60</x:f>
        <x:v>-53571</x:v>
      </x:c>
      <x:c r="M49" s="48" t="n">
        <x:f>-$C$60</x:f>
        <x:v>-53571</x:v>
      </x:c>
      <x:c r="N49" s="48" t="n">
        <x:f>-$C$60</x:f>
        <x:v>-53571</x:v>
      </x:c>
      <x:c r="O49" s="43" t="n">
        <x:f>SUM(C49:N49)</x:f>
        <x:v>-642852</x:v>
      </x:c>
    </x:row>
    <x:row r="50">
      <x:c r="B50" s="1" t="inlineStr">
        <x:is>
          <x:t xml:space="preserve">資本金払込</x:t>
        </x:is>
      </x:c>
      <x:c r="C50" s="48" t="n">
        <x:v>2500000</x:v>
      </x:c>
      <x:c r="D50" s="48" t="n">
        <x:v>0</x:v>
      </x:c>
      <x:c r="E50" s="48" t="n">
        <x:v>0</x:v>
      </x:c>
      <x:c r="F50" s="48" t="n">
        <x:v>0</x:v>
      </x:c>
      <x:c r="G50" s="48" t="n">
        <x:v>0</x:v>
      </x:c>
      <x:c r="H50" s="48" t="n">
        <x:v>0</x:v>
      </x:c>
      <x:c r="I50" s="48" t="n">
        <x:v>0</x:v>
      </x:c>
      <x:c r="J50" s="48" t="n">
        <x:v>0</x:v>
      </x:c>
      <x:c r="K50" s="48" t="n">
        <x:v>0</x:v>
      </x:c>
      <x:c r="L50" s="48" t="n">
        <x:v>0</x:v>
      </x:c>
      <x:c r="M50" s="48" t="n">
        <x:v>0</x:v>
      </x:c>
      <x:c r="N50" s="48" t="n">
        <x:v>0</x:v>
      </x:c>
      <x:c r="O50" s="43" t="n">
        <x:f>SUM(C50:N50)</x:f>
        <x:v>2500000</x:v>
      </x:c>
    </x:row>
    <x:row r="51">
      <x:c r="A51" s="8" t="inlineStr">
        <x:is>
          <x:t xml:space="preserve">財務活動によるCF</x:t>
        </x:is>
      </x:c>
      <x:c r="B51" s="7" t="n"/>
      <x:c r="C51" s="46" t="n">
        <x:f>SUM(C48:C50)</x:f>
        <x:v>6946429</x:v>
      </x:c>
      <x:c r="D51" s="46" t="n">
        <x:f>SUM(D48:D50)</x:f>
        <x:v>-53571</x:v>
      </x:c>
      <x:c r="E51" s="46" t="n">
        <x:f>SUM(E48:E50)</x:f>
        <x:v>-53571</x:v>
      </x:c>
      <x:c r="F51" s="46" t="n">
        <x:f>SUM(F48:F50)</x:f>
        <x:v>-53571</x:v>
      </x:c>
      <x:c r="G51" s="46" t="n">
        <x:f>SUM(G48:G50)</x:f>
        <x:v>-53571</x:v>
      </x:c>
      <x:c r="H51" s="46" t="n">
        <x:f>SUM(H48:H50)</x:f>
        <x:v>-53571</x:v>
      </x:c>
      <x:c r="I51" s="46" t="n">
        <x:f>SUM(I48:I50)</x:f>
        <x:v>-53571</x:v>
      </x:c>
      <x:c r="J51" s="46" t="n">
        <x:f>SUM(J48:J50)</x:f>
        <x:v>-53571</x:v>
      </x:c>
      <x:c r="K51" s="46" t="n">
        <x:f>SUM(K48:K50)</x:f>
        <x:v>-53571</x:v>
      </x:c>
      <x:c r="L51" s="46" t="n">
        <x:f>SUM(L48:L50)</x:f>
        <x:v>-53571</x:v>
      </x:c>
      <x:c r="M51" s="46" t="n">
        <x:f>SUM(M48:M50)</x:f>
        <x:v>-53571</x:v>
      </x:c>
      <x:c r="N51" s="46" t="n">
        <x:f>SUM(N48:N50)</x:f>
        <x:v>-53571</x:v>
      </x:c>
      <x:c r="O51" s="46" t="n">
        <x:f>SUM(C51:N51)</x:f>
        <x:v>6357148</x:v>
      </x:c>
    </x:row>
    <x:row r="52">
      <x:c r="A52" s="18" t="inlineStr">
        <x:is>
          <x:t xml:space="preserve">キャッシュフロー合計</x:t>
        </x:is>
      </x:c>
      <x:c r="B52" s="17" t="n"/>
      <x:c r="C52" s="54" t="n">
        <x:f>C46+C51</x:f>
        <x:v>2028929</x:v>
      </x:c>
      <x:c r="D52" s="54" t="n">
        <x:f>D46+D51</x:f>
        <x:v>-90128</x:v>
      </x:c>
      <x:c r="E52" s="54" t="n">
        <x:f>E46+E51</x:f>
        <x:v>4915</x:v>
      </x:c>
      <x:c r="F52" s="54" t="n">
        <x:f>F46+F51</x:f>
        <x:v>-7442</x:v>
      </x:c>
      <x:c r="G52" s="54" t="n">
        <x:f>G46+G51</x:f>
        <x:v>228300</x:v>
      </x:c>
      <x:c r="H52" s="54" t="n">
        <x:f>H46+H51</x:f>
        <x:v>327543</x:v>
      </x:c>
      <x:c r="I52" s="54" t="n">
        <x:f>I46+I51</x:f>
        <x:v>251086</x:v>
      </x:c>
      <x:c r="J52" s="54" t="n">
        <x:f>J46+J51</x:f>
        <x:v>153829</x:v>
      </x:c>
      <x:c r="K52" s="54" t="n">
        <x:f>K46+K51</x:f>
        <x:v>320472</x:v>
      </x:c>
      <x:c r="L52" s="54" t="n">
        <x:f>L46+L51</x:f>
        <x:v>169915</x:v>
      </x:c>
      <x:c r="M52" s="54" t="n">
        <x:f>M46+M51</x:f>
        <x:v>426458</x:v>
      </x:c>
      <x:c r="N52" s="54" t="n">
        <x:f>N46+N51</x:f>
        <x:v>866200</x:v>
      </x:c>
      <x:c r="O52" s="54" t="n">
        <x:f>SUM(C52:N52)</x:f>
        <x:v>4680077</x:v>
      </x:c>
    </x:row>
    <x:row r="54">
      <x:c r="A54" s="17" t="n"/>
      <x:c r="B54" s="18" t="inlineStr">
        <x:is>
          <x:t xml:space="preserve">月末現預金残高</x:t>
        </x:is>
      </x:c>
      <x:c r="C54" s="54" t="n">
        <x:f>C52</x:f>
        <x:v>2028929</x:v>
      </x:c>
      <x:c r="D54" s="54" t="n">
        <x:f>C54+D52</x:f>
        <x:v>1938801</x:v>
      </x:c>
      <x:c r="E54" s="54" t="n">
        <x:f>D54+E52</x:f>
        <x:v>1943716</x:v>
      </x:c>
      <x:c r="F54" s="54" t="n">
        <x:f>E54+F52</x:f>
        <x:v>1936274</x:v>
      </x:c>
      <x:c r="G54" s="54" t="n">
        <x:f>F54+G52</x:f>
        <x:v>2164574</x:v>
      </x:c>
      <x:c r="H54" s="54" t="n">
        <x:f>G54+H52</x:f>
        <x:v>2492117</x:v>
      </x:c>
      <x:c r="I54" s="54" t="n">
        <x:f>H54+I52</x:f>
        <x:v>2743203</x:v>
      </x:c>
      <x:c r="J54" s="54" t="n">
        <x:f>I54+J52</x:f>
        <x:v>2897032</x:v>
      </x:c>
      <x:c r="K54" s="54" t="n">
        <x:f>J54+K52</x:f>
        <x:v>3217504</x:v>
      </x:c>
      <x:c r="L54" s="54" t="n">
        <x:f>K54+L52</x:f>
        <x:v>3387419</x:v>
      </x:c>
      <x:c r="M54" s="54" t="n">
        <x:f>L54+M52</x:f>
        <x:v>3813877</x:v>
      </x:c>
      <x:c r="N54" s="54" t="n">
        <x:f>M54+N52</x:f>
        <x:v>4680077</x:v>
      </x:c>
      <x:c r="O54" s="54" t="n">
        <x:f>N54</x:f>
        <x:v>4680077</x:v>
      </x:c>
    </x:row>
    <x:row r="56">
      <x:c r="B56" s="70" t="str">
        <x:v>計算前提（参考）</x:v>
      </x:c>
      <x:c r="C56" s="70"/>
    </x:row>
    <x:row r="57">
      <x:c r="B57" s="74" t="str">
        <x:v>借入金額</x:v>
      </x:c>
      <x:c r="C57" s="79" t="n">
        <x:v>4500000</x:v>
      </x:c>
    </x:row>
    <x:row r="58">
      <x:c r="B58" s="74" t="str">
        <x:v>年利（仮定）</x:v>
      </x:c>
      <x:c r="C58" s="80" t="n">
        <x:v>0.032</x:v>
      </x:c>
    </x:row>
    <x:row r="59">
      <x:c r="B59" s="74" t="str">
        <x:v>返済期間（月）</x:v>
      </x:c>
      <x:c r="C59" s="81" t="n">
        <x:v>84</x:v>
      </x:c>
    </x:row>
    <x:row r="60">
      <x:c r="B60" s="74" t="str">
        <x:v>月額元金返済（概算）</x:v>
      </x:c>
      <x:c r="C60" s="87" t="n">
        <x:f>ROUND(C57/C59,0)</x:f>
        <x:v>53571</x:v>
      </x:c>
    </x:row>
    <x:row r="61">
      <x:c r="B61" s="74" t="str">
        <x:v>決済手数料率</x:v>
      </x:c>
      <x:c r="C61" s="80" t="n">
        <x:v>0.034</x:v>
      </x:c>
    </x:row>
    <x:row r="62">
      <x:c r="B62" s="74" t="str">
        <x:v>ECシステム利用料（月額等）</x:v>
      </x:c>
      <x:c r="C62" s="79" t="n">
        <x:v>9000</x:v>
      </x:c>
    </x:row>
    <x:row r="63">
      <x:c r="B63" s="75" t="str">
        <x:v>売上債権残高率（仮定）</x:v>
      </x:c>
      <x:c r="C63" s="82" t="n">
        <x:v>0.05</x:v>
      </x:c>
    </x:row>
    <x:row r="64" ht="28" customHeight="1">
      <x:c r="B64" s="91" t="str">
        <x:v>※事業計画書「韓国買付アパレル」最終版の計画値に基づく記入例です。</x:v>
      </x:c>
      <x:c r="C64" s="91"/>
      <x:c r="D64" s="91"/>
      <x:c r="E64" s="91"/>
      <x:c r="F64" s="91"/>
      <x:c r="G64" s="91"/>
      <x:c r="H64" s="91"/>
    </x:row>
  </x:sheetData>
  <x:mergeCells>
    <x:mergeCell ref="B64:H64"/>
  </x:mergeCells>
  <x:pageMargins left="0.7" right="0.7" top="0.75" bottom="0.75" header="0.3" footer="0.3"/>
</x:worksheet>
</file>