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001940-PC\Downloads\LINE WORKS\"/>
    </mc:Choice>
  </mc:AlternateContent>
  <xr:revisionPtr revIDLastSave="0" documentId="13_ncr:1_{63640F52-4E36-4F61-BBAD-FCCFED239752}" xr6:coauthVersionLast="47" xr6:coauthVersionMax="47" xr10:uidLastSave="{00000000-0000-0000-0000-000000000000}"/>
  <bookViews>
    <workbookView xWindow="29145" yWindow="345" windowWidth="19425" windowHeight="10305" activeTab="0" xr2:uid="{00000000-000D-0000-FFFF-FFFF00000000}"/>
  </bookViews>
  <sheets>
    <sheet name="使い方" sheetId="1" r:id="rId1"/>
    <sheet name="収支計画書" sheetId="2" r:id="rId2"/>
    <sheet name="資金繰り" sheetId="3" r:id="rId3"/>
    <sheet name="収支計画書記入例" sheetId="4" r:id="rId4"/>
    <sheet name="資金繰り記入例" sheetId="5" r:id="rId5"/>
  </sheet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<sst xmlns="http://schemas.openxmlformats.org/spreadsheetml/2006/main" count="196" uniqueCount="174">
  <si>
    <t>収支計画書テンプレート｜使い方</t>
  </si>
  <si>
    <t>初めてでも使いやすいように、月別の収支計画と資金繰りを分けたWeb配布用テンプレートです。</t>
  </si>
  <si>
    <t>基本設定</t>
  </si>
  <si>
    <t>項目</t>
  </si>
  <si>
    <t>入力内容</t>
  </si>
  <si>
    <t>説明</t>
  </si>
  <si>
    <t>事業者名</t>
  </si>
  <si>
    <t>任意。会社名・屋号など</t>
  </si>
  <si>
    <t>計画開始月</t>
  </si>
  <si>
    <t>現在月が自動表示されます。実際に作成するときは、計画を始める月に上書きしてください</t>
  </si>
  <si>
    <t>開始時点の現預金</t>
  </si>
  <si>
    <t>資金繰り表の月初残高に反映します。作成時点の実際の現預金残高を入力してください</t>
  </si>
  <si>
    <t>表示区分</t>
  </si>
  <si>
    <t>税抜</t>
  </si>
  <si>
    <t>税抜／税込のいずれかで統一してください</t>
  </si>
  <si>
    <t>5ステップで作成</t>
  </si>
  <si>
    <t>1</t>
  </si>
  <si>
    <t>収支計画書</t>
  </si>
  <si>
    <t>商品・サービスの単価と数量、売上原価、経費を入力します。</t>
  </si>
  <si>
    <t>2</t>
  </si>
  <si>
    <t>売上の根拠</t>
  </si>
  <si>
    <t>「単価×数量」など、数字の根拠を右端のメモ欄に残します。</t>
  </si>
  <si>
    <t>3</t>
  </si>
  <si>
    <t>月別に調整</t>
  </si>
  <si>
    <t>繁忙期・閑散期、採用、広告投資など月ごとの変化を反映します。</t>
  </si>
  <si>
    <t>4</t>
  </si>
  <si>
    <t>資金繰り</t>
  </si>
  <si>
    <t>実際の入金・支払月を入力し、月末の現預金が不足しないか確認します。「資金繰り記入例」シートも参考にしてください。</t>
  </si>
  <si>
    <t>5</t>
  </si>
  <si>
    <t>2～3年目</t>
  </si>
  <si>
    <t>必要に応じて年間見込みを入力します。2～3年目は、単価＝年間の平均単価、数量＝年間合計で入力します。</t>
  </si>
  <si>
    <t>色の見方</t>
  </si>
  <si>
    <t>表示</t>
  </si>
  <si>
    <t>意味</t>
  </si>
  <si>
    <t>青文字・薄青セル</t>
  </si>
  <si>
    <t>ユーザーが入力するセル</t>
  </si>
  <si>
    <t>黒文字</t>
  </si>
  <si>
    <t>自動計算されるセル</t>
  </si>
  <si>
    <t>緑文字</t>
  </si>
  <si>
    <t>別シートの数値を参照しているセル</t>
  </si>
  <si>
    <t>利用上の注意</t>
  </si>
  <si>
    <t>・本テンプレートは事業計画・収支予測の作成を補助するための一般的なひな型です。
・金融機関、補助金、行政機関などから指定様式が示されている場合は、その様式を優先してください。
・売上や費用は、客観的な根拠を置いて過度に楽観的にならないよう作成してください。
・1年目欄は、単価は「年間売上高÷年間数量」で実質平均を自動計算し、数量・金額は年間合計を表示します。
・2～3年目は、単価に年間の平均単価、数量に年間の合計数量を入力してください。
・売掛金・買掛金など入出金に時間差がある場合は、資金繰りシートで実際の入出金月に合わせてください。
・減価償却費など現金支出を伴わない費用があるため、収支計画上の費用と実際の支払額は一致しない場合があります。</t>
  </si>
  <si>
    <t>参考資料</t>
  </si>
  <si>
    <t>日本政策金融公庫「各種書式ダウンロード」
https://www.jfc.go.jp/n/service/dl_kokumin.html</t>
  </si>
  <si>
    <t>収支計画書（月別12カ月＋2～3年目）</t>
  </si>
  <si>
    <t>区分</t>
  </si>
  <si>
    <t>1年目（集計）</t>
  </si>
  <si>
    <t>2年目（年間）</t>
  </si>
  <si>
    <t>3年目（年間）</t>
  </si>
  <si>
    <t>算出根拠・メモ</t>
  </si>
  <si>
    <t>売上</t>
  </si>
  <si>
    <t>商品・サービスA｜単価</t>
  </si>
  <si>
    <t>例：客単価・契約単価。1年目は「年間売上高÷年間数量」で実質平均を自動計算</t>
  </si>
  <si>
    <t>商品・サービスA｜数量</t>
  </si>
  <si>
    <t>例：客数・契約件数・販売数量。1年目は年間合計</t>
  </si>
  <si>
    <t>商品・サービスA｜売上高</t>
  </si>
  <si>
    <t>商品・サービスB｜単価</t>
  </si>
  <si>
    <t>2つ目の商品・サービスがなければ0。1年目の単価は実質平均を自動計算</t>
  </si>
  <si>
    <t>商品・サービスB｜数量</t>
  </si>
  <si>
    <t>1年目は年間合計。2～3年目は年間の合計数量を入力</t>
  </si>
  <si>
    <t>商品・サービスB｜売上高</t>
  </si>
  <si>
    <t>その他売上</t>
  </si>
  <si>
    <t>補助的な売上がある場合</t>
  </si>
  <si>
    <t>売上高合計</t>
  </si>
  <si>
    <t>売上原価</t>
  </si>
  <si>
    <t>仕入・材料費</t>
  </si>
  <si>
    <t>商品仕入・原材料費など</t>
  </si>
  <si>
    <t>外注費（売上連動分）</t>
  </si>
  <si>
    <t>売上に連動する外注費</t>
  </si>
  <si>
    <t>その他原価</t>
  </si>
  <si>
    <t>売上原価合計</t>
  </si>
  <si>
    <t>売上総利益</t>
  </si>
  <si>
    <t>粗利率</t>
  </si>
  <si>
    <t>販売費及び一般管理費</t>
  </si>
  <si>
    <t>役員報酬</t>
  </si>
  <si>
    <t>法人の場合の役員報酬</t>
  </si>
  <si>
    <t>給与手当</t>
  </si>
  <si>
    <t>アルバイト給与</t>
  </si>
  <si>
    <t>法定福利費</t>
  </si>
  <si>
    <t>会社負担の社会保険料など</t>
  </si>
  <si>
    <t>地代家賃</t>
  </si>
  <si>
    <t>賃貸借契約の月額</t>
  </si>
  <si>
    <t>水道光熱費</t>
  </si>
  <si>
    <t>広告宣伝費</t>
  </si>
  <si>
    <t>旅費交通費</t>
  </si>
  <si>
    <t>通信費</t>
  </si>
  <si>
    <t>消耗品費</t>
  </si>
  <si>
    <t>接待交際費</t>
  </si>
  <si>
    <t>支払手数料</t>
  </si>
  <si>
    <t>租税公課</t>
  </si>
  <si>
    <t>減価償却費</t>
  </si>
  <si>
    <t>固定資産の減価償却費</t>
  </si>
  <si>
    <t>その他経費</t>
  </si>
  <si>
    <t>販管費合計</t>
  </si>
  <si>
    <t>営業利益</t>
  </si>
  <si>
    <t>営業利益率</t>
  </si>
  <si>
    <t>営業外</t>
  </si>
  <si>
    <t>営業外収益</t>
  </si>
  <si>
    <t>雑収入・受取利息など</t>
  </si>
  <si>
    <t>支払利息</t>
  </si>
  <si>
    <t>借入金の利息のみ。元本返済は資金繰りへ</t>
  </si>
  <si>
    <t>経常利益</t>
  </si>
  <si>
    <t>経常利益率</t>
  </si>
  <si>
    <t>資金繰り表</t>
  </si>
  <si>
    <t>収支計画とは別に、実際に「いつ入金され、いつ支払うか」を入力して月末現預金を確認します。</t>
  </si>
  <si>
    <t>年合計／年末</t>
  </si>
  <si>
    <t>入力の考え方</t>
  </si>
  <si>
    <t>残高</t>
  </si>
  <si>
    <t>月初現預金</t>
  </si>
  <si>
    <t>開始月は「使い方」の開始時点現預金。以後は前月末から自動連携</t>
  </si>
  <si>
    <t>参考</t>
  </si>
  <si>
    <t>収支計画上の売上高</t>
  </si>
  <si>
    <t>収支計画書の売上高。参考値</t>
  </si>
  <si>
    <t>営業入金</t>
  </si>
  <si>
    <t>売上代金の入金</t>
  </si>
  <si>
    <t>売掛金の回収時期も考慮して実際の入金月に入力</t>
  </si>
  <si>
    <t>その他営業入金</t>
  </si>
  <si>
    <t>営業入金計</t>
  </si>
  <si>
    <t>収支計画上の費用合計</t>
  </si>
  <si>
    <t>収支計画上の原価・販管費・支払利息。減価償却費等を含むため、実際の支払額とは一致しません</t>
  </si>
  <si>
    <t>営業支出</t>
  </si>
  <si>
    <t>仕入・材料・外注の支払</t>
  </si>
  <si>
    <t>仕入・材料・外注費の実際の支払月に入力</t>
  </si>
  <si>
    <t>人件費の支払</t>
  </si>
  <si>
    <t>給与・役員報酬・社会保険料など</t>
  </si>
  <si>
    <t>家賃・水道光熱費等の支払</t>
  </si>
  <si>
    <t>家賃・水道光熱費など</t>
  </si>
  <si>
    <t>その他経費の支払</t>
  </si>
  <si>
    <t>税金の支払</t>
  </si>
  <si>
    <t>法人税・消費税など実際の支払月</t>
  </si>
  <si>
    <t>営業支出計</t>
  </si>
  <si>
    <t>投資</t>
  </si>
  <si>
    <t>設備投資</t>
  </si>
  <si>
    <t>設備・内装・車両・PCなど</t>
  </si>
  <si>
    <t>財務</t>
  </si>
  <si>
    <t>借入金の入金</t>
  </si>
  <si>
    <t>金融機関からの借入実行額</t>
  </si>
  <si>
    <t>借入金元本返済</t>
  </si>
  <si>
    <t>元本返済のみ。支払利息は収支計画書へ</t>
  </si>
  <si>
    <t>出資・自己資金投入</t>
  </si>
  <si>
    <t>その他財務収入</t>
  </si>
  <si>
    <t>財務収支</t>
  </si>
  <si>
    <t>当月資金増減</t>
  </si>
  <si>
    <t>月末現預金</t>
  </si>
  <si>
    <t>0円を下回る月があれば資金不足への対策を検討</t>
  </si>
  <si>
    <t>記入例｜サービス業のケース</t>
  </si>
  <si>
    <t>例：Web制作・運用支援を行う小規模事業を想定したサンプルです。数値は説明用です。</t>
  </si>
  <si>
    <t>前提</t>
  </si>
  <si>
    <t>Web制作 1件</t>
  </si>
  <si>
    <t>月額運用 1社</t>
  </si>
  <si>
    <t>スポット収入</t>
  </si>
  <si>
    <t>外注・材料など</t>
  </si>
  <si>
    <t>人件費</t>
  </si>
  <si>
    <t>給与等</t>
  </si>
  <si>
    <t>家賃</t>
  </si>
  <si>
    <t>事務所</t>
  </si>
  <si>
    <t>Web広告等</t>
  </si>
  <si>
    <t>通信・交通等</t>
  </si>
  <si>
    <t>借入金利息の例</t>
  </si>
  <si>
    <t>記入のポイント：売上は「単価×数量」で根拠を置き、費用は固定費と売上連動費を分けて考えます。借入金の支払利息は収支計画に、元本返済は資金繰りに反映します。収支計画が黒字でも、売掛金の回収や設備投資のタイミングによって資金不足が起こるため、資金繰りシートも併せて確認してください。</t>
  </si>
  <si>
    <t>資金繰り記入例｜売上と入金に時間差があるケース</t>
  </si>
  <si>
    <t>例：売上代金は翌月入金、設備投資30万円、借入金元本返済5万円／月とした3カ月のイメージです。</t>
  </si>
  <si>
    <t>ポイント</t>
  </si>
  <si>
    <t>初月の開始現預金は説明用に150万円としています</t>
  </si>
  <si>
    <t>収支計画上の経常利益</t>
  </si>
  <si>
    <t>利益が出ていても現金が増えるとは限りません</t>
  </si>
  <si>
    <t>売上を計上した月と実際の入金月がずれる例です</t>
  </si>
  <si>
    <t>売上代金は翌月に入金される前提</t>
  </si>
  <si>
    <t>原価・経費・利息の支払</t>
  </si>
  <si>
    <t>説明を簡単にするため、当月費用は同月に支払う前提</t>
  </si>
  <si>
    <t>1カ月目に30万円の設備投資</t>
  </si>
  <si>
    <t>元本返済は費用ではなく資金繰りに反映</t>
  </si>
  <si>
    <t>収支が黒字でも入金時期や投資で現預金は減ることがあります</t>
  </si>
  <si>
    <t>この例では、1カ月目は収支計画上の経常利益が黒字でも、売上代金がまだ入金されず、設備投資と元本返済もあるため現預金が大きく減ります。このように、収支計画書では利益を、資金繰り表では実際の入出金時期と残高を確認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</si>
</sst>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Red]\(#,##0\);\-"/>
    <numFmt numFmtId="177" formatCode="0.0%;[Red]\(0.0%\);\-"/>
    <numFmt numFmtId="178" formatCode="m&quot;月&quot;"/>
  </numFmts>
  <fonts count="23">
    <font>
      <sz val="11"/>
      <name val="Carlito"/>
    </font>
    <font>
      <b/>
      <sz val="18"/>
      <color rgb="FFFFFFFF"/>
      <name val="Carlito"/>
    </font>
    <font>
      <b/>
      <sz val="11"/>
      <color rgb="FF000000"/>
      <name val="Carlito"/>
    </font>
    <font>
      <b/>
      <sz val="11"/>
      <name val="Carlito"/>
    </font>
    <font>
      <b/>
      <sz val="18"/>
      <color rgb="FFFFFFFF"/>
      <name val="Yu Gothic"/>
      <family val="3"/>
      <charset val="128"/>
    </font>
    <font>
      <sz val="10"/>
      <color rgb="FF5B6573"/>
      <name val="Yu Gothic"/>
      <family val="3"/>
      <charset val="128"/>
    </font>
    <font>
      <sz val="11"/>
      <name val="Yu Gothic"/>
      <family val="3"/>
      <charset val="128"/>
    </font>
    <font>
      <b/>
      <sz val="11"/>
      <color rgb="FFFFFFFF"/>
      <name val="Yu Gothic"/>
      <family val="3"/>
      <charset val="128"/>
    </font>
    <font>
      <b/>
      <sz val="11"/>
      <color rgb="FF000000"/>
      <name val="Yu Gothic"/>
      <family val="3"/>
      <charset val="128"/>
    </font>
    <font>
      <sz val="11"/>
      <color rgb="FF0000FF"/>
      <name val="Yu Gothic"/>
      <family val="3"/>
      <charset val="128"/>
    </font>
    <font>
      <b/>
      <sz val="11"/>
      <name val="Yu Gothic"/>
      <family val="3"/>
      <charset val="128"/>
    </font>
    <font>
      <b/>
      <sz val="11"/>
      <color rgb="FF0000FF"/>
      <name val="Yu Gothic"/>
      <family val="3"/>
      <charset val="128"/>
    </font>
    <font>
      <b/>
      <sz val="11"/>
      <color rgb="FF008000"/>
      <name val="Yu Gothic"/>
      <family val="3"/>
      <charset val="128"/>
    </font>
    <font>
      <sz val="11"/>
      <color rgb="FF5B6573"/>
      <name val="Yu Gothic"/>
      <family val="3"/>
      <charset val="128"/>
    </font>
    <font>
      <b/>
      <sz val="11"/>
      <color rgb="FF1F4E78"/>
      <name val="Yu Gothic"/>
      <family val="3"/>
      <charset val="128"/>
    </font>
    <font>
      <sz val="11"/>
      <color rgb="FF008000"/>
      <name val="Yu Gothic"/>
      <family val="3"/>
      <charset val="128"/>
    </font>
    <font>
      <sz val="10"/>
      <color rgb="FF4A5568"/>
      <name val="Carlito"/>
    </font>
    <font>
      <b/>
      <sz val="11"/>
      <color rgb="FF1F2937"/>
      <name val="Carlito"/>
    </font>
    <font>
      <sz val="11"/>
      <color rgb="FF2E7D32"/>
      <name val="Carlito"/>
    </font>
    <font>
      <sz val="11"/>
      <color rgb="FF4A5568"/>
      <name val="Carlito"/>
    </font>
    <font>
      <b/>
      <sz val="11"/>
      <color rgb="FFB91C1C"/>
      <name val="Carlito"/>
    </font>
    <font>
      <sz val="11"/>
      <name val="Carlito"/>
    </font>
    <font>
      <sz val="6"/>
      <name val="ＭＳ Ｐゴシック"/>
      <family val="3"/>
      <charset val="128"/>
    </font>
  </fonts>
  <fills count="14">
    <fill>
      <patternFill patternType="none"/>
    </fill>
    <fill>
      <patternFill patternType="gray125"/>
    </fill>
    <fill>
      <patternFill patternType="solid">
        <fgColor rgb="FF1F4E78"/>
      </patternFill>
    </fill>
    <fill>
      <patternFill patternType="solid">
        <fgColor rgb="FFEAF3F8"/>
      </patternFill>
    </fill>
    <fill>
      <patternFill patternType="solid">
        <fgColor rgb="FFD9E1F2"/>
      </patternFill>
    </fill>
    <fill>
      <patternFill patternType="solid">
        <fgColor rgb="FFFFF2CC"/>
      </patternFill>
    </fill>
    <fill>
      <patternFill patternType="solid">
        <fgColor rgb="FFF3F4F6"/>
      </patternFill>
    </fill>
    <fill>
      <patternFill patternType="solid">
        <fgColor rgb="FFD9EAF7"/>
      </patternFill>
    </fill>
    <fill>
      <patternFill patternType="solid">
        <fgColor rgb="FFE2F0D9"/>
      </patternFill>
    </fill>
    <fill>
      <patternFill patternType="solid">
        <fgColor rgb="FF1F4E78"/>
      </patternFill>
    </fill>
    <fill>
      <patternFill patternType="solid">
        <fgColor rgb="FFEAF3F8"/>
      </patternFill>
    </fill>
    <fill>
      <patternFill patternType="solid">
        <fgColor rgb="FFD9E2F3"/>
      </patternFill>
    </fill>
    <fill>
      <patternFill patternType="solid">
        <fgColor rgb="FFE2F0D9"/>
      </patternFill>
    </fill>
    <fill>
      <patternFill patternType="solid">
        <fgColor rgb="FFDDEBF7"/>
      </patternFill>
    </fill>
  </fills>
  <borders count="25">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2">
    <xf numFmtId="0" fontId="0" fillId="0" borderId="0"/>
    <xf numFmtId="0" fontId="21" fillId="0" borderId="0"/>
  </cellStyleXfs>
  <cellXfs count="141">
    <xf numFmtId="0" fontId="0" fillId="0" borderId="0" xfId="0"/>
    <xf numFmtId="0" fontId="6" fillId="0" borderId="0" xfId="1" applyFont="1"/>
    <xf numFmtId="0" fontId="8" fillId="4" borderId="9" xfId="1" applyFont="1" applyFill="1" applyBorder="1" applyAlignment="1">
      <alignment horizontal="center" vertical="center"/>
    </xf>
    <xf numFmtId="0" fontId="8" fillId="4" borderId="10" xfId="1" applyFont="1" applyFill="1" applyBorder="1" applyAlignment="1">
      <alignment horizontal="center" vertical="center"/>
    </xf>
    <xf numFmtId="0" fontId="8" fillId="4" borderId="11" xfId="1" applyFont="1" applyFill="1" applyBorder="1" applyAlignment="1">
      <alignment horizontal="center" vertical="center"/>
    </xf>
    <xf numFmtId="0" fontId="6" fillId="0" borderId="4" xfId="1" applyFont="1" applyBorder="1"/>
    <xf numFmtId="0" fontId="9" fillId="5" borderId="12" xfId="1" applyFont="1" applyFill="1" applyBorder="1"/>
    <xf numFmtId="0" fontId="6" fillId="0" borderId="5" xfId="1" applyFont="1" applyBorder="1"/>
    <xf numFmtId="55" fontId="9" fillId="5" borderId="13" xfId="1" applyNumberFormat="1" applyFont="1" applyFill="1" applyBorder="1"/>
    <xf numFmtId="176" fontId="9" fillId="5" borderId="13" xfId="1" applyNumberFormat="1" applyFont="1" applyFill="1" applyBorder="1"/>
    <xf numFmtId="0" fontId="6" fillId="0" borderId="6" xfId="1" applyFont="1" applyBorder="1"/>
    <xf numFmtId="0" fontId="9" fillId="5" borderId="14" xfId="1" applyFont="1" applyFill="1" applyBorder="1"/>
    <xf numFmtId="0" fontId="6" fillId="0" borderId="8" xfId="1" applyFont="1" applyBorder="1"/>
    <xf numFmtId="0" fontId="6" fillId="0" borderId="0" xfId="1" applyFont="1" applyAlignment="1">
      <alignment vertical="center" wrapText="1"/>
    </xf>
    <xf numFmtId="0" fontId="10" fillId="4" borderId="9" xfId="1" applyFont="1" applyFill="1" applyBorder="1"/>
    <xf numFmtId="0" fontId="11" fillId="7" borderId="4" xfId="1" applyFont="1" applyFill="1" applyBorder="1"/>
    <xf numFmtId="0" fontId="8" fillId="0" borderId="4" xfId="1" applyFont="1" applyBorder="1"/>
    <xf numFmtId="0" fontId="12" fillId="0" borderId="6" xfId="1" applyFont="1" applyBorder="1"/>
    <xf numFmtId="0" fontId="8" fillId="4" borderId="9" xfId="1" applyFont="1" applyFill="1" applyBorder="1" applyAlignment="1">
      <alignment horizontal="center" vertical="center" wrapText="1"/>
    </xf>
    <xf numFmtId="0" fontId="8" fillId="4" borderId="10" xfId="1" applyFont="1" applyFill="1" applyBorder="1" applyAlignment="1">
      <alignment horizontal="center" vertical="center" wrapText="1"/>
    </xf>
    <xf numFmtId="55" fontId="8" fillId="4" borderId="10" xfId="1" applyNumberFormat="1" applyFont="1" applyFill="1" applyBorder="1" applyAlignment="1">
      <alignment horizontal="center" vertical="center" wrapText="1"/>
    </xf>
    <xf numFmtId="0" fontId="8" fillId="4" borderId="11" xfId="1" applyFont="1" applyFill="1" applyBorder="1" applyAlignment="1">
      <alignment horizontal="center" vertical="center" wrapText="1"/>
    </xf>
    <xf numFmtId="176" fontId="9" fillId="7" borderId="9" xfId="1" applyNumberFormat="1" applyFont="1" applyFill="1" applyBorder="1"/>
    <xf numFmtId="176" fontId="9" fillId="7" borderId="10" xfId="1" applyNumberFormat="1" applyFont="1" applyFill="1" applyBorder="1"/>
    <xf numFmtId="176" fontId="9" fillId="7" borderId="11" xfId="1" applyNumberFormat="1" applyFont="1" applyFill="1" applyBorder="1"/>
    <xf numFmtId="176" fontId="6" fillId="0" borderId="0" xfId="1" applyNumberFormat="1" applyFont="1"/>
    <xf numFmtId="0" fontId="14" fillId="3" borderId="4" xfId="1" applyFont="1" applyFill="1" applyBorder="1" applyAlignment="1">
      <alignment vertical="center"/>
    </xf>
    <xf numFmtId="176" fontId="9" fillId="7" borderId="9" xfId="1" applyNumberFormat="1" applyFont="1" applyFill="1" applyBorder="1" applyAlignment="1">
      <alignment vertical="center"/>
    </xf>
    <xf numFmtId="176" fontId="9" fillId="7" borderId="10" xfId="1" applyNumberFormat="1" applyFont="1" applyFill="1" applyBorder="1" applyAlignment="1">
      <alignment vertical="center"/>
    </xf>
    <xf numFmtId="176" fontId="9" fillId="7" borderId="11" xfId="1" applyNumberFormat="1" applyFont="1" applyFill="1" applyBorder="1" applyAlignment="1">
      <alignment vertical="center"/>
    </xf>
    <xf numFmtId="176" fontId="6" fillId="3" borderId="0" xfId="1" applyNumberFormat="1" applyFont="1" applyFill="1" applyAlignment="1">
      <alignment vertical="center"/>
    </xf>
    <xf numFmtId="0" fontId="9" fillId="7" borderId="12" xfId="1" applyFont="1" applyFill="1" applyBorder="1" applyAlignment="1">
      <alignment vertical="center" wrapText="1"/>
    </xf>
    <xf numFmtId="0" fontId="6" fillId="0" borderId="4" xfId="1" applyFont="1" applyBorder="1" applyAlignment="1">
      <alignment vertical="center"/>
    </xf>
    <xf numFmtId="176" fontId="6" fillId="0" borderId="0" xfId="1" applyNumberFormat="1" applyFont="1" applyAlignment="1">
      <alignment vertical="center"/>
    </xf>
    <xf numFmtId="0" fontId="9" fillId="7" borderId="13" xfId="1" applyFont="1" applyFill="1" applyBorder="1" applyAlignment="1">
      <alignment vertical="center" wrapText="1"/>
    </xf>
    <xf numFmtId="0" fontId="8" fillId="6" borderId="15" xfId="1" applyFont="1" applyFill="1" applyBorder="1" applyAlignment="1">
      <alignment vertical="center"/>
    </xf>
    <xf numFmtId="176" fontId="8" fillId="6" borderId="16" xfId="1" applyNumberFormat="1" applyFont="1" applyFill="1" applyBorder="1" applyAlignment="1">
      <alignment vertical="center"/>
    </xf>
    <xf numFmtId="0" fontId="8" fillId="6" borderId="9" xfId="1" applyFont="1" applyFill="1" applyBorder="1" applyAlignment="1">
      <alignment vertical="center"/>
    </xf>
    <xf numFmtId="177" fontId="8" fillId="6" borderId="10" xfId="1" applyNumberFormat="1" applyFont="1" applyFill="1" applyBorder="1" applyAlignment="1">
      <alignment vertical="center"/>
    </xf>
    <xf numFmtId="177" fontId="8" fillId="6" borderId="11" xfId="1" applyNumberFormat="1" applyFont="1" applyFill="1" applyBorder="1" applyAlignment="1">
      <alignment vertical="center"/>
    </xf>
    <xf numFmtId="0" fontId="8" fillId="8" borderId="15" xfId="1" applyFont="1" applyFill="1" applyBorder="1" applyAlignment="1">
      <alignment vertical="center"/>
    </xf>
    <xf numFmtId="176" fontId="8" fillId="8" borderId="16" xfId="1" applyNumberFormat="1" applyFont="1" applyFill="1" applyBorder="1" applyAlignment="1">
      <alignment vertical="center"/>
    </xf>
    <xf numFmtId="0" fontId="9" fillId="7" borderId="14" xfId="1" applyFont="1" applyFill="1" applyBorder="1" applyAlignment="1">
      <alignment vertical="center" wrapText="1"/>
    </xf>
    <xf numFmtId="0" fontId="14" fillId="3" borderId="0" xfId="1" applyFont="1" applyFill="1" applyAlignment="1">
      <alignment vertical="center" wrapText="1"/>
    </xf>
    <xf numFmtId="0" fontId="8" fillId="6" borderId="16" xfId="1" applyFont="1" applyFill="1" applyBorder="1" applyAlignment="1">
      <alignment vertical="center" wrapText="1"/>
    </xf>
    <xf numFmtId="0" fontId="8" fillId="6" borderId="10" xfId="1" applyFont="1" applyFill="1" applyBorder="1" applyAlignment="1">
      <alignment vertical="center" wrapText="1"/>
    </xf>
    <xf numFmtId="0" fontId="8" fillId="8" borderId="16"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55" fontId="10" fillId="4" borderId="10" xfId="1" applyNumberFormat="1" applyFont="1" applyFill="1" applyBorder="1" applyAlignment="1">
      <alignment horizontal="center" vertical="center" wrapText="1"/>
    </xf>
    <xf numFmtId="0" fontId="10" fillId="4" borderId="11" xfId="1" applyFont="1" applyFill="1" applyBorder="1" applyAlignment="1">
      <alignment horizontal="center" vertical="center" wrapText="1"/>
    </xf>
    <xf numFmtId="0" fontId="6" fillId="0" borderId="5" xfId="1" applyFont="1" applyBorder="1" applyAlignment="1">
      <alignment wrapText="1"/>
    </xf>
    <xf numFmtId="176" fontId="15" fillId="8" borderId="0" xfId="1" applyNumberFormat="1" applyFont="1" applyFill="1"/>
    <xf numFmtId="0" fontId="10" fillId="6" borderId="15" xfId="1" applyFont="1" applyFill="1" applyBorder="1"/>
    <xf numFmtId="0" fontId="10" fillId="6" borderId="16" xfId="1" applyFont="1" applyFill="1" applyBorder="1"/>
    <xf numFmtId="176" fontId="10" fillId="6" borderId="16" xfId="1" applyNumberFormat="1" applyFont="1" applyFill="1" applyBorder="1"/>
    <xf numFmtId="0" fontId="10" fillId="8" borderId="15" xfId="1" applyFont="1" applyFill="1" applyBorder="1"/>
    <xf numFmtId="0" fontId="10" fillId="8" borderId="16" xfId="1" applyFont="1" applyFill="1" applyBorder="1"/>
    <xf numFmtId="176" fontId="10" fillId="8" borderId="16" xfId="1" applyNumberFormat="1" applyFont="1" applyFill="1" applyBorder="1"/>
    <xf numFmtId="0" fontId="6" fillId="0" borderId="8" xfId="1" applyFont="1" applyBorder="1" applyAlignment="1">
      <alignment wrapText="1"/>
    </xf>
    <xf numFmtId="0" fontId="10" fillId="4" borderId="9" xfId="1" applyFont="1" applyFill="1" applyBorder="1" applyAlignment="1">
      <alignment horizontal="center" vertical="center"/>
    </xf>
    <xf numFmtId="0" fontId="10" fillId="4" borderId="10" xfId="1" applyFont="1" applyFill="1" applyBorder="1" applyAlignment="1">
      <alignment horizontal="center" vertical="center"/>
    </xf>
    <xf numFmtId="55" fontId="10" fillId="4" borderId="10" xfId="1" applyNumberFormat="1" applyFont="1" applyFill="1" applyBorder="1" applyAlignment="1">
      <alignment horizontal="center" vertical="center"/>
    </xf>
    <xf numFmtId="176" fontId="6" fillId="0" borderId="5" xfId="1" applyNumberFormat="1" applyFont="1" applyBorder="1"/>
    <xf numFmtId="0" fontId="6" fillId="0" borderId="0" xfId="1" applyFont="1" applyAlignment="1">
      <alignment wrapText="1"/>
    </xf>
    <xf numFmtId="0" fontId="17" fillId="11" borderId="0" xfId="1" applyFont="1" applyFill="1" applyAlignment="1">
      <alignment horizontal="center" vertical="center"/>
    </xf>
    <xf numFmtId="178" fontId="17" fillId="11" borderId="0" xfId="1" applyNumberFormat="1" applyFont="1" applyFill="1" applyAlignment="1">
      <alignment horizontal="center" vertical="center"/>
    </xf>
    <xf numFmtId="0" fontId="0" fillId="0" borderId="17" xfId="1" applyFont="1" applyBorder="1" applyAlignment="1">
      <alignment vertical="center"/>
    </xf>
    <xf numFmtId="0" fontId="0" fillId="0" borderId="18" xfId="1" applyFont="1" applyBorder="1" applyAlignment="1">
      <alignment vertical="center"/>
    </xf>
    <xf numFmtId="0" fontId="0" fillId="0" borderId="20" xfId="1" applyFont="1" applyBorder="1" applyAlignment="1">
      <alignment vertical="center"/>
    </xf>
    <xf numFmtId="0" fontId="0" fillId="0" borderId="0" xfId="1" applyFont="1" applyAlignment="1">
      <alignment vertical="center"/>
    </xf>
    <xf numFmtId="3" fontId="0" fillId="0" borderId="18" xfId="1" applyNumberFormat="1" applyFont="1" applyBorder="1" applyAlignment="1">
      <alignment vertical="center"/>
    </xf>
    <xf numFmtId="0" fontId="0" fillId="0" borderId="19" xfId="1" applyFont="1" applyBorder="1" applyAlignment="1">
      <alignment vertical="center" wrapText="1"/>
    </xf>
    <xf numFmtId="0" fontId="0" fillId="0" borderId="21" xfId="1" applyFont="1" applyBorder="1" applyAlignment="1">
      <alignment vertical="center" wrapText="1"/>
    </xf>
    <xf numFmtId="3" fontId="18" fillId="12" borderId="0" xfId="1" applyNumberFormat="1" applyFont="1" applyFill="1" applyAlignment="1">
      <alignment vertical="center"/>
    </xf>
    <xf numFmtId="3" fontId="0" fillId="13" borderId="0" xfId="1" applyNumberFormat="1" applyFont="1" applyFill="1" applyAlignment="1">
      <alignment vertical="center"/>
    </xf>
    <xf numFmtId="0" fontId="3" fillId="12" borderId="22" xfId="1" applyFont="1" applyFill="1" applyBorder="1" applyAlignment="1">
      <alignment vertical="center"/>
    </xf>
    <xf numFmtId="0" fontId="3" fillId="12" borderId="23" xfId="1" applyFont="1" applyFill="1" applyBorder="1" applyAlignment="1">
      <alignment vertical="center"/>
    </xf>
    <xf numFmtId="3" fontId="3" fillId="12" borderId="23" xfId="1" applyNumberFormat="1" applyFont="1" applyFill="1" applyBorder="1" applyAlignment="1">
      <alignment vertical="center"/>
    </xf>
    <xf numFmtId="0" fontId="3" fillId="12" borderId="24" xfId="1" applyFont="1" applyFill="1" applyBorder="1" applyAlignment="1">
      <alignment vertical="center" wrapText="1"/>
    </xf>
    <xf numFmtId="0" fontId="3" fillId="0" borderId="20" xfId="1" applyFont="1" applyBorder="1" applyAlignment="1">
      <alignment vertical="center"/>
    </xf>
    <xf numFmtId="0" fontId="3" fillId="0" borderId="0" xfId="1" applyFont="1" applyAlignment="1">
      <alignment vertical="center"/>
    </xf>
    <xf numFmtId="0" fontId="3" fillId="0" borderId="21" xfId="1" applyFont="1" applyBorder="1" applyAlignment="1">
      <alignment vertical="center" wrapText="1"/>
    </xf>
    <xf numFmtId="0" fontId="10" fillId="6" borderId="1" xfId="1" applyFont="1" applyFill="1" applyBorder="1" applyAlignment="1">
      <alignment horizontal="center" vertical="center" wrapText="1"/>
    </xf>
    <xf numFmtId="0" fontId="10" fillId="6" borderId="3" xfId="1" applyFont="1" applyFill="1" applyBorder="1" applyAlignment="1">
      <alignment vertical="center" wrapText="1"/>
    </xf>
    <xf numFmtId="0" fontId="10" fillId="6" borderId="4" xfId="1" applyFont="1" applyFill="1" applyBorder="1" applyAlignment="1">
      <alignment horizontal="center" vertical="center" wrapText="1"/>
    </xf>
    <xf numFmtId="0" fontId="10" fillId="6" borderId="5" xfId="1" applyFont="1" applyFill="1" applyBorder="1" applyAlignment="1">
      <alignment vertical="center" wrapText="1"/>
    </xf>
    <xf numFmtId="0" fontId="10" fillId="6" borderId="6" xfId="1" applyFont="1" applyFill="1" applyBorder="1" applyAlignment="1">
      <alignment horizontal="center" vertical="center" wrapText="1"/>
    </xf>
    <xf numFmtId="0" fontId="10" fillId="6" borderId="8" xfId="1" applyFont="1" applyFill="1" applyBorder="1" applyAlignment="1">
      <alignment vertical="center" wrapText="1"/>
    </xf>
    <xf numFmtId="3" fontId="20" fillId="0" borderId="0" xfId="1" applyNumberFormat="1" applyFont="1" applyAlignment="1">
      <alignment vertical="center"/>
    </xf>
    <xf numFmtId="3" fontId="2" fillId="0" borderId="0" xfId="1" applyNumberFormat="1" applyFont="1" applyAlignment="1">
      <alignment vertical="center"/>
    </xf>
    <xf numFmtId="0" fontId="4" fillId="2" borderId="0" xfId="1" applyFont="1" applyFill="1" applyAlignment="1">
      <alignment horizontal="left" vertical="center"/>
    </xf>
    <xf numFmtId="0" fontId="5" fillId="3" borderId="0" xfId="1" applyFont="1" applyFill="1" applyAlignment="1">
      <alignment vertical="center" wrapText="1"/>
    </xf>
    <xf numFmtId="0" fontId="7" fillId="2" borderId="0" xfId="1" applyFont="1" applyFill="1" applyAlignment="1">
      <alignment horizontal="left" vertical="center"/>
    </xf>
    <xf numFmtId="0" fontId="6" fillId="0" borderId="1" xfId="1" applyFont="1" applyBorder="1" applyAlignment="1">
      <alignment vertical="center" wrapText="1"/>
    </xf>
    <xf numFmtId="0" fontId="6" fillId="0" borderId="2" xfId="1" applyFont="1" applyBorder="1" applyAlignment="1">
      <alignment vertical="center" wrapText="1"/>
    </xf>
    <xf numFmtId="0" fontId="6" fillId="0" borderId="3" xfId="1" applyFont="1" applyBorder="1" applyAlignment="1">
      <alignment vertical="center" wrapText="1"/>
    </xf>
    <xf numFmtId="0" fontId="6" fillId="0" borderId="4" xfId="1" applyFont="1" applyBorder="1" applyAlignment="1">
      <alignment vertical="center" wrapText="1"/>
    </xf>
    <xf numFmtId="0" fontId="6" fillId="0" borderId="0" xfId="1" applyFont="1" applyAlignment="1">
      <alignment vertical="center" wrapText="1"/>
    </xf>
    <xf numFmtId="0" fontId="6" fillId="0" borderId="5" xfId="1" applyFont="1" applyBorder="1" applyAlignment="1">
      <alignment vertical="center" wrapText="1"/>
    </xf>
    <xf numFmtId="0" fontId="6" fillId="0" borderId="6" xfId="1" applyFont="1" applyBorder="1" applyAlignment="1">
      <alignment vertical="center" wrapText="1"/>
    </xf>
    <xf numFmtId="0" fontId="6" fillId="0" borderId="7" xfId="1" applyFont="1" applyBorder="1" applyAlignment="1">
      <alignment vertical="center" wrapText="1"/>
    </xf>
    <xf numFmtId="0" fontId="6" fillId="0" borderId="8" xfId="1" applyFont="1" applyBorder="1" applyAlignment="1">
      <alignment vertical="center" wrapText="1"/>
    </xf>
    <xf numFmtId="0" fontId="10" fillId="4" borderId="10" xfId="1" applyFont="1" applyFill="1" applyBorder="1"/>
    <xf numFmtId="0" fontId="10" fillId="4" borderId="11" xfId="1" applyFont="1" applyFill="1" applyBorder="1"/>
    <xf numFmtId="0" fontId="6" fillId="0" borderId="0" xfId="1" applyFont="1"/>
    <xf numFmtId="0" fontId="6" fillId="0" borderId="5" xfId="1" applyFont="1" applyBorder="1"/>
    <xf numFmtId="0" fontId="6" fillId="0" borderId="7" xfId="1" applyFont="1" applyBorder="1"/>
    <xf numFmtId="0" fontId="6" fillId="0" borderId="8" xfId="1" applyFont="1" applyBorder="1"/>
    <xf numFmtId="0" fontId="13" fillId="6" borderId="1" xfId="1" applyFont="1" applyFill="1" applyBorder="1" applyAlignment="1">
      <alignment vertical="top" wrapText="1"/>
    </xf>
    <xf numFmtId="0" fontId="13" fillId="6" borderId="2" xfId="1" applyFont="1" applyFill="1" applyBorder="1" applyAlignment="1">
      <alignment vertical="top" wrapText="1"/>
    </xf>
    <xf numFmtId="0" fontId="13" fillId="6" borderId="3" xfId="1" applyFont="1" applyFill="1" applyBorder="1" applyAlignment="1">
      <alignment vertical="top" wrapText="1"/>
    </xf>
    <xf numFmtId="0" fontId="13" fillId="6" borderId="4" xfId="1" applyFont="1" applyFill="1" applyBorder="1" applyAlignment="1">
      <alignment vertical="top" wrapText="1"/>
    </xf>
    <xf numFmtId="0" fontId="13" fillId="6" borderId="0" xfId="1" applyFont="1" applyFill="1" applyAlignment="1">
      <alignment vertical="top" wrapText="1"/>
    </xf>
    <xf numFmtId="0" fontId="13" fillId="6" borderId="5" xfId="1" applyFont="1" applyFill="1" applyBorder="1" applyAlignment="1">
      <alignment vertical="top" wrapText="1"/>
    </xf>
    <xf numFmtId="0" fontId="13" fillId="6" borderId="6" xfId="1" applyFont="1" applyFill="1" applyBorder="1" applyAlignment="1">
      <alignment vertical="top" wrapText="1"/>
    </xf>
    <xf numFmtId="0" fontId="13" fillId="6" borderId="7" xfId="1" applyFont="1" applyFill="1" applyBorder="1" applyAlignment="1">
      <alignment vertical="top" wrapText="1"/>
    </xf>
    <xf numFmtId="0" fontId="13" fillId="6" borderId="8" xfId="1" applyFont="1" applyFill="1" applyBorder="1" applyAlignment="1">
      <alignment vertical="top" wrapText="1"/>
    </xf>
    <xf numFmtId="0" fontId="13" fillId="3" borderId="1" xfId="1" applyFont="1" applyFill="1" applyBorder="1" applyAlignment="1">
      <alignment wrapText="1"/>
    </xf>
    <xf numFmtId="0" fontId="13" fillId="3" borderId="2" xfId="1" applyFont="1" applyFill="1" applyBorder="1" applyAlignment="1">
      <alignment wrapText="1"/>
    </xf>
    <xf numFmtId="0" fontId="13" fillId="3" borderId="3" xfId="1" applyFont="1" applyFill="1" applyBorder="1" applyAlignment="1">
      <alignment wrapText="1"/>
    </xf>
    <xf numFmtId="0" fontId="13" fillId="3" borderId="6" xfId="1" applyFont="1" applyFill="1" applyBorder="1" applyAlignment="1">
      <alignment wrapText="1"/>
    </xf>
    <xf numFmtId="0" fontId="13" fillId="3" borderId="7" xfId="1" applyFont="1" applyFill="1" applyBorder="1" applyAlignment="1">
      <alignment wrapText="1"/>
    </xf>
    <xf numFmtId="0" fontId="13" fillId="3" borderId="8" xfId="1" applyFont="1" applyFill="1" applyBorder="1" applyAlignment="1">
      <alignment wrapText="1"/>
    </xf>
    <xf numFmtId="0" fontId="5" fillId="3" borderId="0" xfId="1" applyFont="1" applyFill="1" applyAlignment="1">
      <alignment vertical="center"/>
    </xf>
    <xf numFmtId="0" fontId="13" fillId="3" borderId="0" xfId="1" applyFont="1" applyFill="1" applyAlignment="1">
      <alignment wrapText="1"/>
    </xf>
    <xf numFmtId="0" fontId="13" fillId="3" borderId="1" xfId="1" applyFont="1" applyFill="1" applyBorder="1" applyAlignment="1">
      <alignment vertical="top" wrapText="1"/>
    </xf>
    <xf numFmtId="0" fontId="13" fillId="3" borderId="2" xfId="1" applyFont="1" applyFill="1" applyBorder="1" applyAlignment="1">
      <alignment vertical="top" wrapText="1"/>
    </xf>
    <xf numFmtId="0" fontId="13" fillId="3" borderId="3" xfId="1" applyFont="1" applyFill="1" applyBorder="1" applyAlignment="1">
      <alignment vertical="top" wrapText="1"/>
    </xf>
    <xf numFmtId="0" fontId="13" fillId="3" borderId="4" xfId="1" applyFont="1" applyFill="1" applyBorder="1" applyAlignment="1">
      <alignment vertical="top" wrapText="1"/>
    </xf>
    <xf numFmtId="0" fontId="13" fillId="3" borderId="0" xfId="1" applyFont="1" applyFill="1" applyAlignment="1">
      <alignment vertical="top" wrapText="1"/>
    </xf>
    <xf numFmtId="0" fontId="13" fillId="3" borderId="5" xfId="1" applyFont="1" applyFill="1" applyBorder="1" applyAlignment="1">
      <alignment vertical="top" wrapText="1"/>
    </xf>
    <xf numFmtId="0" fontId="13" fillId="3" borderId="6" xfId="1" applyFont="1" applyFill="1" applyBorder="1" applyAlignment="1">
      <alignment vertical="top" wrapText="1"/>
    </xf>
    <xf numFmtId="0" fontId="13" fillId="3" borderId="7" xfId="1" applyFont="1" applyFill="1" applyBorder="1" applyAlignment="1">
      <alignment vertical="top" wrapText="1"/>
    </xf>
    <xf numFmtId="0" fontId="13" fillId="3" borderId="8" xfId="1" applyFont="1" applyFill="1" applyBorder="1" applyAlignment="1">
      <alignment vertical="top" wrapText="1"/>
    </xf>
    <xf numFmtId="0" fontId="1" fillId="9" borderId="0" xfId="1" applyFont="1" applyFill="1" applyAlignment="1">
      <alignment vertical="center"/>
    </xf>
    <xf numFmtId="0" fontId="16" fillId="10" borderId="0" xfId="1" applyFont="1" applyFill="1" applyAlignment="1">
      <alignment vertical="center" wrapText="1"/>
    </xf>
    <xf numFmtId="0" fontId="19" fillId="10" borderId="0" xfId="1" applyFont="1" applyFill="1" applyAlignment="1">
      <alignment vertical="top" wrapText="1"/>
    </xf>
    <xf numFmtId="176" fontId="8" fillId="6" borderId="10" xfId="1" applyNumberFormat="1" applyFont="1" applyFill="1" applyBorder="1" applyAlignment="1">
      <alignment vertical="center"/>
    </xf>
    <xf numFmtId="176" fontId="8" fillId="6" borderId="11" xfId="1" applyNumberFormat="1" applyFont="1" applyFill="1" applyBorder="1" applyAlignment="1">
      <alignment vertical="center"/>
    </xf>
    <xf numFmtId="176" fontId="15" fillId="8" borderId="0" xfId="1" applyNumberFormat="1" applyFont="1" applyFill="1" applyAlignment="1">
      <alignment vertical="center"/>
    </xf>
  </cellXfs>
  <cellStyles count="2">
    <cellStyle name="Normal" xfId="1" xr:uid="{00000000-0005-0000-0000-000000000000}"/>
    <cellStyle name="標準" xfId="0" builtinId="0"/>
  </cellStyles>
  <dxfs count="3">
    <dxf>
      <font>
        <b/>
        <color rgb="FFB91C1C"/>
      </font>
      <fill>
        <patternFill patternType="solid">
          <bgColor rgb="FFFDECEC"/>
        </patternFill>
      </fill>
    </dxf>
    <dxf>
      <font>
        <b/>
        <color rgb="FFB91C1C"/>
      </font>
      <fill>
        <patternFill patternType="solid">
          <bgColor rgb="FFFDECEC"/>
        </patternFill>
      </fill>
    </dxf>
    <dxf>
      <font>
        <b/>
        <color rgb="FFC0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autoTitleDeleted val="1"/>
    <c:plotArea>
      <c:layout/>
      <c:lineChart>
        <c:grouping val="standard"/>
        <c:varyColors val="0"/>
        <c:ser>
          <c:idx val="0"/>
          <c:order val="0"/>
          <c:tx>
            <c:v>売上高</c:v>
          </c:tx>
          <c:marker>
            <c:symbol val="none"/>
          </c:marker>
          <c:cat>
            <c:numRef>
              <c:f>収支計画書!$C$5:$N$5</c:f>
              <c:numCache>
                <c:formatCode>yyyy"年"m"月"</c:formatCode>
                <c:ptCount val="12"/>
                <c:pt idx="0">
                  <c:v>46296</c:v>
                </c:pt>
                <c:pt idx="1">
                  <c:v>46327</c:v>
                </c:pt>
                <c:pt idx="2">
                  <c:v>46357</c:v>
                </c:pt>
                <c:pt idx="3">
                  <c:v>46388</c:v>
                </c:pt>
                <c:pt idx="4">
                  <c:v>46419</c:v>
                </c:pt>
                <c:pt idx="5">
                  <c:v>46447</c:v>
                </c:pt>
                <c:pt idx="6">
                  <c:v>46478</c:v>
                </c:pt>
                <c:pt idx="7">
                  <c:v>46508</c:v>
                </c:pt>
                <c:pt idx="8">
                  <c:v>46539</c:v>
                </c:pt>
                <c:pt idx="9">
                  <c:v>46569</c:v>
                </c:pt>
                <c:pt idx="10">
                  <c:v>46600</c:v>
                </c:pt>
                <c:pt idx="11">
                  <c:v>46631</c:v>
                </c:pt>
              </c:numCache>
            </c:numRef>
          </c:cat>
          <c:val>
            <c:numRef>
              <c:f>収支計画書!$C$13:$N$13</c:f>
              <c:numCache>
                <c:formatCode>#,##0;[Red]\(#,##0\);\-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1"/>
          <c:extLst>
            <c:ext xmlns:c16="http://schemas.microsoft.com/office/drawing/2014/chart" uri="{C3380CC4-5D6E-409C-BE32-E72D297353CC}">
              <c16:uniqueId val="{00000000-C559-4986-9A09-E312FA8CC5FA}"/>
            </c:ext>
          </c:extLst>
        </c:ser>
        <c:ser>
          <c:idx val="1"/>
          <c:order val="1"/>
          <c:tx>
            <c:v>営業利益</c:v>
          </c:tx>
          <c:marker>
            <c:symbol val="none"/>
          </c:marker>
          <c:cat>
            <c:numRef>
              <c:f>収支計画書!$C$5:$N$5</c:f>
              <c:numCache>
                <c:formatCode>yyyy"年"m"月"</c:formatCode>
                <c:ptCount val="12"/>
                <c:pt idx="0">
                  <c:v>46296</c:v>
                </c:pt>
                <c:pt idx="1">
                  <c:v>46327</c:v>
                </c:pt>
                <c:pt idx="2">
                  <c:v>46357</c:v>
                </c:pt>
                <c:pt idx="3">
                  <c:v>46388</c:v>
                </c:pt>
                <c:pt idx="4">
                  <c:v>46419</c:v>
                </c:pt>
                <c:pt idx="5">
                  <c:v>46447</c:v>
                </c:pt>
                <c:pt idx="6">
                  <c:v>46478</c:v>
                </c:pt>
                <c:pt idx="7">
                  <c:v>46508</c:v>
                </c:pt>
                <c:pt idx="8">
                  <c:v>46539</c:v>
                </c:pt>
                <c:pt idx="9">
                  <c:v>46569</c:v>
                </c:pt>
                <c:pt idx="10">
                  <c:v>46600</c:v>
                </c:pt>
                <c:pt idx="11">
                  <c:v>46631</c:v>
                </c:pt>
              </c:numCache>
            </c:numRef>
          </c:cat>
          <c:val>
            <c:numRef>
              <c:f>収支計画書!$C$38:$N$38</c:f>
              <c:numCache>
                <c:formatCode>#,##0;[Red]\(#,##0\);\-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1"/>
          <c:extLst>
            <c:ext xmlns:c16="http://schemas.microsoft.com/office/drawing/2014/chart" uri="{C3380CC4-5D6E-409C-BE32-E72D297353CC}">
              <c16:uniqueId val="{00000001-C559-4986-9A09-E312FA8CC5FA}"/>
            </c:ext>
          </c:extLst>
        </c:ser>
        <c:dLbls>
          <c:showLegendKey val="0"/>
          <c:showVal val="0"/>
          <c:showCatName val="0"/>
          <c:showSerName val="0"/>
          <c:showPercent val="0"/>
          <c:showBubbleSize val="0"/>
        </c:dLbls>
        <c:smooth val="0"/>
        <c:axId val="48650112"/>
        <c:axId val="48672768"/>
      </c:lineChart>
      <c:dateAx>
        <c:axId val="48650112"/>
        <c:scaling>
          <c:orientation val="minMax"/>
        </c:scaling>
        <c:delete val="0"/>
        <c:axPos val="b"/>
        <c:majorGridlines>
          <c:spPr>
            <a:ln w="9525">
              <a:solidFill>
                <a:srgbClr val="CCCCCC"/>
              </a:solidFill>
              <a:prstDash val="dash"/>
            </a:ln>
          </c:spPr>
        </c:majorGridlines>
        <c:numFmt formatCode="m&quot;月&quot;" sourceLinked="0"/>
        <c:majorTickMark val="none"/>
        <c:minorTickMark val="none"/>
        <c:tickLblPos val="nextTo"/>
        <c:crossAx val="48672768"/>
        <c:crosses val="autoZero"/>
        <c:auto val="1"/>
        <c:lblOffset val="100"/>
        <c:baseTimeUnit val="months"/>
      </c:dateAx>
      <c:valAx>
        <c:axId val="48672768"/>
        <c:scaling>
          <c:orientation val="minMax"/>
        </c:scaling>
        <c:delete val="0"/>
        <c:axPos val="l"/>
        <c:majorGridlines>
          <c:spPr>
            <a:ln w="9525">
              <a:solidFill>
                <a:srgbClr val="CCCCCC"/>
              </a:solidFill>
              <a:prstDash val="dash"/>
            </a:ln>
          </c:spPr>
        </c:majorGridlines>
        <c:numFmt formatCode="#,##0;[Red]\(#,##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c:style val="2"/>
  <c:chart>
    <c:autoTitleDeleted val="1"/>
    <c:plotArea>
      <c:layout/>
      <c:lineChart>
        <c:grouping val="standard"/>
        <c:varyColors val="0"/>
        <c:ser>
          <c:idx val="0"/>
          <c:order val="0"/>
          <c:tx>
            <c:v>月末現預金</c:v>
          </c:tx>
          <c:marker>
            <c:symbol val="none"/>
          </c:marker>
          <c:cat>
            <c:numRef>
              <c:f>資金繰り!$C$5:$N$5</c:f>
              <c:numCache>
                <c:formatCode>yyyy"年"m"月"</c:formatCode>
                <c:ptCount val="12"/>
                <c:pt idx="0">
                  <c:v>46296</c:v>
                </c:pt>
                <c:pt idx="1">
                  <c:v>46327</c:v>
                </c:pt>
                <c:pt idx="2">
                  <c:v>46357</c:v>
                </c:pt>
                <c:pt idx="3">
                  <c:v>46388</c:v>
                </c:pt>
                <c:pt idx="4">
                  <c:v>46419</c:v>
                </c:pt>
                <c:pt idx="5">
                  <c:v>46447</c:v>
                </c:pt>
                <c:pt idx="6">
                  <c:v>46478</c:v>
                </c:pt>
                <c:pt idx="7">
                  <c:v>46508</c:v>
                </c:pt>
                <c:pt idx="8">
                  <c:v>46539</c:v>
                </c:pt>
                <c:pt idx="9">
                  <c:v>46569</c:v>
                </c:pt>
                <c:pt idx="10">
                  <c:v>46600</c:v>
                </c:pt>
                <c:pt idx="11">
                  <c:v>46631</c:v>
                </c:pt>
              </c:numCache>
            </c:numRef>
          </c:cat>
          <c:val>
            <c:numRef>
              <c:f>資金繰り!$C$27:$N$27</c:f>
              <c:numCache>
                <c:formatCode>#,##0;[Red]\(#,##0\);\-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1"/>
          <c:extLst>
            <c:ext xmlns:c16="http://schemas.microsoft.com/office/drawing/2014/chart" uri="{C3380CC4-5D6E-409C-BE32-E72D297353CC}">
              <c16:uniqueId val="{00000000-729A-443E-A12B-5C4DE615E711}"/>
            </c:ext>
          </c:extLst>
        </c:ser>
        <c:dLbls>
          <c:showLegendKey val="0"/>
          <c:showVal val="0"/>
          <c:showCatName val="0"/>
          <c:showSerName val="0"/>
          <c:showPercent val="0"/>
          <c:showBubbleSize val="0"/>
        </c:dLbls>
        <c:smooth val="0"/>
        <c:axId val="48650112"/>
        <c:axId val="48672768"/>
      </c:lineChart>
      <c:dateAx>
        <c:axId val="48650112"/>
        <c:scaling>
          <c:orientation val="minMax"/>
        </c:scaling>
        <c:delete val="0"/>
        <c:axPos val="b"/>
        <c:majorGridlines>
          <c:spPr>
            <a:ln w="9525">
              <a:solidFill>
                <a:srgbClr val="CCCCCC"/>
              </a:solidFill>
              <a:prstDash val="dash"/>
            </a:ln>
          </c:spPr>
        </c:majorGridlines>
        <c:numFmt formatCode="m&quot;月&quot;" sourceLinked="0"/>
        <c:majorTickMark val="none"/>
        <c:minorTickMark val="none"/>
        <c:tickLblPos val="nextTo"/>
        <c:crossAx val="48672768"/>
        <c:crosses val="autoZero"/>
        <c:auto val="1"/>
        <c:lblOffset val="100"/>
        <c:baseTimeUnit val="months"/>
      </c:dateAx>
      <c:valAx>
        <c:axId val="48672768"/>
        <c:scaling>
          <c:orientation val="minMax"/>
        </c:scaling>
        <c:delete val="0"/>
        <c:axPos val="l"/>
        <c:majorGridlines>
          <c:spPr>
            <a:ln w="9525">
              <a:solidFill>
                <a:srgbClr val="CCCCCC"/>
              </a:solidFill>
              <a:prstDash val="dash"/>
            </a:ln>
          </c:spPr>
        </c:majorGridlines>
        <c:numFmt formatCode="#,##0;[Red]\(#,##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0</xdr:colOff>
      <xdr:row>51</xdr:row>
      <xdr:rowOff>0</xdr:rowOff>
    </xdr:from>
    <xdr:to>
      <xdr:col>10</xdr:col>
      <xdr:colOff>0</xdr:colOff>
      <xdr:row>69</xdr:row>
      <xdr:rowOff>0</xdr:rowOff>
    </xdr:to>
    <xdr:graphicFrame macro="">
      <xdr:nvGraphicFramePr>
        <xdr:cNvPr id="2" name="Chart">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29</xdr:row>
      <xdr:rowOff>0</xdr:rowOff>
    </xdr:from>
    <xdr:to>
      <xdr:col>10</xdr:col>
      <xdr:colOff>0</xdr:colOff>
      <xdr:row>47</xdr:row>
      <xdr:rowOff>0</xdr:rowOff>
    </xdr:to>
    <xdr:graphicFrame macro="">
      <xdr:nvGraphicFramePr>
        <xdr:cNvPr id="2" name="Chart">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7"/>
  <sheetViews>
    <sheetView tabSelected="1" workbookViewId="0">
      <selection sqref="A1:H2"/>
    </sheetView>
  </sheetViews>
  <sheetFormatPr defaultRowHeight="14"/>
  <cols>
    <col min="1" max="1" width="23" customWidth="1"/>
    <col min="2" max="2" width="24" customWidth="1"/>
    <col min="3" max="8" width="15" customWidth="1"/>
  </cols>
  <sheetData>
    <row r="1" spans="1:8" ht="24" customHeight="1">
      <c r="A1" s="91" t="s">
        <v>0</v>
      </c>
      <c r="B1" s="91"/>
      <c r="C1" s="91"/>
      <c r="D1" s="91"/>
      <c r="E1" s="91"/>
      <c r="F1" s="91"/>
      <c r="G1" s="91"/>
      <c r="H1" s="91"/>
    </row>
    <row r="2" spans="1:8" ht="24" customHeight="1">
      <c r="A2" s="91"/>
      <c r="B2" s="91"/>
      <c r="C2" s="91"/>
      <c r="D2" s="91"/>
      <c r="E2" s="91"/>
      <c r="F2" s="91"/>
      <c r="G2" s="91"/>
      <c r="H2" s="91"/>
    </row>
    <row r="3" spans="1:8" ht="18.649999999999999" customHeight="1">
      <c r="A3" s="92" t="s">
        <v>1</v>
      </c>
      <c r="B3" s="92"/>
      <c r="C3" s="92"/>
      <c r="D3" s="92"/>
      <c r="E3" s="92"/>
      <c r="F3" s="92"/>
      <c r="G3" s="92"/>
      <c r="H3" s="92"/>
    </row>
    <row r="4" spans="1:8" ht="18">
      <c r="A4" s="1"/>
      <c r="B4" s="1"/>
      <c r="C4" s="1"/>
      <c r="D4" s="1"/>
      <c r="E4" s="1"/>
      <c r="F4" s="1"/>
      <c r="G4" s="1"/>
      <c r="H4" s="1"/>
    </row>
    <row r="5" spans="1:8" ht="18">
      <c r="A5" s="93" t="s">
        <v>2</v>
      </c>
      <c r="B5" s="93"/>
      <c r="C5" s="93"/>
      <c r="D5" s="93"/>
      <c r="E5" s="1"/>
      <c r="F5" s="1"/>
      <c r="G5" s="1"/>
      <c r="H5" s="1"/>
    </row>
    <row r="6" spans="1:8" ht="18">
      <c r="A6" s="2" t="s">
        <v>3</v>
      </c>
      <c r="B6" s="3" t="s">
        <v>4</v>
      </c>
      <c r="C6" s="4" t="s">
        <v>5</v>
      </c>
      <c r="D6" s="1"/>
      <c r="E6" s="1"/>
      <c r="F6" s="1"/>
      <c r="G6" s="1"/>
      <c r="H6" s="1"/>
    </row>
    <row r="7" spans="1:8" ht="18">
      <c r="A7" s="5" t="s">
        <v>6</v>
      </c>
      <c r="B7" s="6"/>
      <c r="C7" s="7" t="s">
        <v>7</v>
      </c>
      <c r="D7" s="1"/>
      <c r="E7" s="1"/>
      <c r="F7" s="1"/>
      <c r="G7" s="1"/>
      <c r="H7" s="1"/>
    </row>
    <row r="8" spans="1:8" ht="18">
      <c r="A8" s="5" t="s">
        <v>8</v>
      </c>
      <c r="B8" s="8">
        <v>46296</v>
      </c>
      <c r="C8" s="7" t="inlineStr">
        <is>
          <t xml:space="preserve">計画を始める月を「2027/4/1」のように入力してください。各シートの月の見出しに反映されます</t>
        </is>
      </c>
      <c r="D8" s="1"/>
      <c r="E8" s="1"/>
      <c r="F8" s="1"/>
      <c r="G8" s="1"/>
      <c r="H8" s="1"/>
    </row>
    <row r="9" spans="1:8" ht="18">
      <c r="A9" s="5" t="s">
        <v>10</v>
      </c>
      <c r="B9" s="9">
        <v>0</v>
      </c>
      <c r="C9" s="7" t="s">
        <v>11</v>
      </c>
      <c r="D9" s="1"/>
      <c r="E9" s="1"/>
      <c r="F9" s="1"/>
      <c r="G9" s="1"/>
      <c r="H9" s="1"/>
    </row>
    <row r="10" spans="1:8" ht="18">
      <c r="A10" s="10" t="s">
        <v>12</v>
      </c>
      <c r="B10" s="11" t="s">
        <v>13</v>
      </c>
      <c r="C10" s="12" t="s">
        <v>14</v>
      </c>
      <c r="D10" s="1"/>
      <c r="E10" s="1"/>
      <c r="F10" s="1"/>
      <c r="G10" s="1"/>
      <c r="H10" s="1"/>
    </row>
    <row r="11" spans="1:8" ht="18">
      <c r="A11" s="10" t="inlineStr">
        <is>
          <t xml:space="preserve">売上Aの入金時期</t>
        </is>
      </c>
      <c r="B11" s="11" t="inlineStr">
        <is>
          <t xml:space="preserve">翌月</t>
        </is>
      </c>
      <c r="C11" s="12" t="inlineStr">
        <is>
          <t xml:space="preserve">商品・サービスAの売上が入金される月。月末締め翌月末入金なら「翌月」</t>
        </is>
      </c>
      <c r="D11" s="1"/>
      <c r="E11" s="1"/>
      <c r="F11" s="1"/>
      <c r="G11" s="1"/>
      <c r="H11" s="1"/>
    </row>
    <row r="12" spans="1:8" ht="18">
      <c r="A12" s="10" t="inlineStr">
        <is>
          <t xml:space="preserve">売上Bの入金時期</t>
        </is>
      </c>
      <c r="B12" s="11" t="inlineStr">
        <is>
          <t xml:space="preserve">翌月</t>
        </is>
      </c>
      <c r="C12" s="12" t="inlineStr">
        <is>
          <t xml:space="preserve">商品・サービスBの入金月。毎月の顧問料などを当月に受け取るなら「当月」</t>
        </is>
      </c>
      <c r="D12" s="1"/>
      <c r="E12" s="1"/>
      <c r="F12" s="1"/>
      <c r="G12" s="1"/>
      <c r="H12" s="1"/>
    </row>
    <row r="13" spans="1:8" ht="18">
      <c r="A13" s="10" t="inlineStr">
        <is>
          <t xml:space="preserve">その他売上の入金時期</t>
        </is>
      </c>
      <c r="B13" s="11" t="inlineStr">
        <is>
          <t xml:space="preserve">翌月</t>
        </is>
      </c>
      <c r="C13" s="12" t="inlineStr">
        <is>
          <t xml:space="preserve">その他売上の入金月</t>
        </is>
      </c>
      <c r="D13" s="1"/>
      <c r="E13" s="1"/>
      <c r="F13" s="1"/>
      <c r="G13" s="1"/>
      <c r="H13" s="1"/>
    </row>
    <row r="14" spans="1:8" ht="18">
      <c r="A14" s="10" t="inlineStr">
        <is>
          <t xml:space="preserve">仕入・外注の支払時期</t>
        </is>
      </c>
      <c r="B14" s="11" t="inlineStr">
        <is>
          <t xml:space="preserve">翌月</t>
        </is>
      </c>
      <c r="C14" s="12" t="inlineStr">
        <is>
          <t xml:space="preserve">売上原価（仕入・材料・外注費）を支払う月。月末締め翌月末払いなら「翌月」</t>
        </is>
      </c>
      <c r="D14" s="1"/>
      <c r="E14" s="1"/>
      <c r="F14" s="1"/>
      <c r="G14" s="1"/>
      <c r="H14" s="1"/>
    </row>
    <row r="15" spans="1:8" ht="18">
      <c r="A15" s="10" t="inlineStr">
        <is>
          <t xml:space="preserve">人件費の支払時期</t>
        </is>
      </c>
      <c r="B15" s="11" t="inlineStr">
        <is>
          <t xml:space="preserve">翌月</t>
        </is>
      </c>
      <c r="C15" s="12" t="inlineStr">
        <is>
          <t xml:space="preserve">役員報酬・給与・アルバイト給与・法定福利費を支払う月</t>
        </is>
      </c>
      <c r="D15" s="1"/>
      <c r="E15" s="1"/>
      <c r="F15" s="1"/>
      <c r="G15" s="1"/>
      <c r="H15" s="1"/>
    </row>
    <row r="16" spans="1:8" ht="18">
      <c r="A16" s="10" t="inlineStr">
        <is>
          <t xml:space="preserve">家賃・光熱費の支払時期</t>
        </is>
      </c>
      <c r="B16" s="11" t="inlineStr">
        <is>
          <t xml:space="preserve">当月</t>
        </is>
      </c>
      <c r="C16" s="12" t="inlineStr">
        <is>
          <t xml:space="preserve">地代家賃・水道光熱費を支払う月。家賃は前払いが多いため「当月」を初期値にしています</t>
        </is>
      </c>
      <c r="D16" s="1"/>
      <c r="E16" s="1"/>
      <c r="F16" s="1"/>
      <c r="G16" s="1"/>
      <c r="H16" s="1"/>
    </row>
    <row r="17" spans="1:8" ht="18">
      <c r="A17" s="10" t="inlineStr">
        <is>
          <t xml:space="preserve">その他経費の支払時期</t>
        </is>
      </c>
      <c r="B17" s="11" t="inlineStr">
        <is>
          <t xml:space="preserve">翌月</t>
        </is>
      </c>
      <c r="C17" s="12" t="inlineStr">
        <is>
          <t xml:space="preserve">広告宣伝費などその他の経費を支払う月。減価償却費は現金が出ていかないため含みません</t>
        </is>
      </c>
      <c r="D17" s="1"/>
      <c r="E17" s="1"/>
      <c r="F17" s="1"/>
      <c r="G17" s="1"/>
      <c r="H17" s="1"/>
    </row>
    <row r="18" spans="1:8" ht="18">
      <c r="A18" s="1"/>
      <c r="B18" s="1"/>
      <c r="C18" s="1"/>
      <c r="D18" s="1"/>
      <c r="E18" s="1"/>
      <c r="F18" s="1"/>
      <c r="G18" s="1"/>
      <c r="H18" s="1"/>
    </row>
    <row r="19" spans="1:8" ht="18">
      <c r="A19" s="93" t="s">
        <v>15</v>
      </c>
      <c r="B19" s="93"/>
      <c r="C19" s="93"/>
      <c r="D19" s="93"/>
      <c r="E19" s="93"/>
      <c r="F19" s="93"/>
      <c r="G19" s="93"/>
      <c r="H19" s="93"/>
    </row>
    <row r="20" spans="1:8" ht="18">
      <c r="A20" s="83" t="s">
        <v>16</v>
      </c>
      <c r="B20" s="84" t="s">
        <v>17</v>
      </c>
      <c r="C20" s="94" t="s">
        <v>18</v>
      </c>
      <c r="D20" s="95"/>
      <c r="E20" s="95"/>
      <c r="F20" s="95"/>
      <c r="G20" s="95"/>
      <c r="H20" s="96"/>
    </row>
    <row r="21" spans="1:8" ht="18">
      <c r="A21" s="85" t="s">
        <v>19</v>
      </c>
      <c r="B21" s="86" t="s">
        <v>20</v>
      </c>
      <c r="C21" s="97" t="s">
        <v>21</v>
      </c>
      <c r="D21" s="98"/>
      <c r="E21" s="98"/>
      <c r="F21" s="98"/>
      <c r="G21" s="98"/>
      <c r="H21" s="99"/>
    </row>
    <row r="22" spans="1:8" ht="18">
      <c r="A22" s="85" t="s">
        <v>22</v>
      </c>
      <c r="B22" s="86" t="s">
        <v>23</v>
      </c>
      <c r="C22" s="97" t="s">
        <v>24</v>
      </c>
      <c r="D22" s="98"/>
      <c r="E22" s="98"/>
      <c r="F22" s="98"/>
      <c r="G22" s="98"/>
      <c r="H22" s="99"/>
    </row>
    <row r="23" spans="1:8" ht="36" customHeight="1">
      <c r="A23" s="85" t="s">
        <v>25</v>
      </c>
      <c r="B23" s="86" t="s">
        <v>26</v>
      </c>
      <c r="C23" s="97" t="inlineStr">
        <is>
          <t xml:space="preserve">売上の入金時期と経費の支払時期を「基本設定」で選び、税金などは実際の支払月に入力して、月末の現預金が不足しないか確認します。「資金繰り記入例」シートも参考にしてください。</t>
        </is>
      </c>
      <c r="D23" s="98"/>
      <c r="E23" s="98"/>
      <c r="F23" s="98"/>
      <c r="G23" s="98"/>
      <c r="H23" s="99"/>
    </row>
    <row r="24" spans="1:8" ht="36" customHeight="1">
      <c r="A24" s="87" t="s">
        <v>28</v>
      </c>
      <c r="B24" s="88" t="s">
        <v>29</v>
      </c>
      <c r="C24" s="100" t="s">
        <v>30</v>
      </c>
      <c r="D24" s="101"/>
      <c r="E24" s="101"/>
      <c r="F24" s="101"/>
      <c r="G24" s="101"/>
      <c r="H24" s="102"/>
    </row>
    <row r="25" spans="1:8" ht="18">
      <c r="A25" s="1"/>
      <c r="B25" s="1"/>
      <c r="C25" s="1"/>
      <c r="D25" s="1"/>
      <c r="E25" s="1"/>
      <c r="F25" s="1"/>
      <c r="G25" s="1"/>
      <c r="H25" s="1"/>
    </row>
    <row r="26" spans="1:8" ht="18">
      <c r="A26" s="93" t="s">
        <v>31</v>
      </c>
      <c r="B26" s="93"/>
      <c r="C26" s="93"/>
      <c r="D26" s="93"/>
      <c r="E26" s="93"/>
      <c r="F26" s="93"/>
      <c r="G26" s="93"/>
      <c r="H26" s="93"/>
    </row>
    <row r="27" spans="1:8" ht="18">
      <c r="A27" s="14" t="s">
        <v>32</v>
      </c>
      <c r="B27" s="103" t="s">
        <v>33</v>
      </c>
      <c r="C27" s="103"/>
      <c r="D27" s="103"/>
      <c r="E27" s="103"/>
      <c r="F27" s="103"/>
      <c r="G27" s="103"/>
      <c r="H27" s="104"/>
    </row>
    <row r="28" spans="1:8" ht="18">
      <c r="A28" s="15" t="s">
        <v>34</v>
      </c>
      <c r="B28" s="105" t="s">
        <v>35</v>
      </c>
      <c r="C28" s="105"/>
      <c r="D28" s="105"/>
      <c r="E28" s="105"/>
      <c r="F28" s="105"/>
      <c r="G28" s="105"/>
      <c r="H28" s="106"/>
    </row>
    <row r="29" spans="1:8" ht="18">
      <c r="A29" s="16" t="s">
        <v>36</v>
      </c>
      <c r="B29" s="105" t="s">
        <v>37</v>
      </c>
      <c r="C29" s="105"/>
      <c r="D29" s="105"/>
      <c r="E29" s="105"/>
      <c r="F29" s="105"/>
      <c r="G29" s="105"/>
      <c r="H29" s="106"/>
    </row>
    <row r="30" spans="1:8" ht="18">
      <c r="A30" s="17" t="s">
        <v>38</v>
      </c>
      <c r="B30" s="107" t="s">
        <v>39</v>
      </c>
      <c r="C30" s="107"/>
      <c r="D30" s="107"/>
      <c r="E30" s="107"/>
      <c r="F30" s="107"/>
      <c r="G30" s="107"/>
      <c r="H30" s="108"/>
    </row>
    <row r="31" spans="1:8" ht="18">
      <c r="A31" s="1"/>
      <c r="B31" s="1"/>
      <c r="C31" s="1"/>
      <c r="D31" s="1"/>
      <c r="E31" s="1"/>
      <c r="F31" s="1"/>
      <c r="G31" s="1"/>
      <c r="H31" s="1"/>
    </row>
    <row r="32" spans="1:8" ht="18">
      <c r="A32" s="93" t="s">
        <v>40</v>
      </c>
      <c r="B32" s="93"/>
      <c r="C32" s="93"/>
      <c r="D32" s="93"/>
      <c r="E32" s="93"/>
      <c r="F32" s="93"/>
      <c r="G32" s="93"/>
      <c r="H32" s="93"/>
    </row>
    <row r="33" spans="1:8" ht="38" customHeight="1">
      <c r="A33" s="109" t="inlineStr">
        <is>
          <t xml:space="preserve">・本テンプレートは事業計画・収支予測の作成を補助するための一般的なひな型です。
・金融機関、補助金、行政機関などから指定様式が示されている場合は、その様式を優先してください。
・売上や費用は、客観的な根拠を置いて過度に楽観的にならないよう作成してください。
・1年目欄は、単価は「年間売上高÷年間数量」で実質平均を自動計算し、数量・金額は年間合計を表示します。
・2～3年目は、単価に年間の平均単価、数量に年間の合計数量を入力してください。
・売上の入金と経費の支払いは、基本設定で選んだ時期（当月・翌月・翌々月）に合わせて自動計算されます。税金や例外的な入出金は、資金繰りシートで実際の月に入力してください。
・減価償却費など現金支出を伴わない費用があるため、収支計画上の費用と実際の支払額は一致しない場合があります。
・収支計画書の「税金・返済」欄で法人税等の概算を入力し、返済余力がマイナスになる月・年がないか確認してください。</t>
        </is>
      </c>
      <c r="B33" s="110"/>
      <c r="C33" s="110"/>
      <c r="D33" s="110"/>
      <c r="E33" s="110"/>
      <c r="F33" s="110"/>
      <c r="G33" s="110"/>
      <c r="H33" s="111"/>
    </row>
    <row r="34" spans="1:8" ht="38" customHeight="1">
      <c r="A34" s="112"/>
      <c r="B34" s="113"/>
      <c r="C34" s="113"/>
      <c r="D34" s="113"/>
      <c r="E34" s="113"/>
      <c r="F34" s="113"/>
      <c r="G34" s="113"/>
      <c r="H34" s="114"/>
    </row>
    <row r="35" spans="1:8" ht="38" customHeight="1">
      <c r="A35" s="112"/>
      <c r="B35" s="113"/>
      <c r="C35" s="113"/>
      <c r="D35" s="113"/>
      <c r="E35" s="113"/>
      <c r="F35" s="113"/>
      <c r="G35" s="113"/>
      <c r="H35" s="114"/>
    </row>
    <row r="36" spans="1:8" ht="38" customHeight="1">
      <c r="A36" s="115"/>
      <c r="B36" s="116"/>
      <c r="C36" s="116"/>
      <c r="D36" s="116"/>
      <c r="E36" s="116"/>
      <c r="F36" s="116"/>
      <c r="G36" s="116"/>
      <c r="H36" s="117"/>
    </row>
    <row r="37" spans="1:8" ht="16" customHeight="1">
      <c r="A37" s="64"/>
      <c r="B37" s="64"/>
      <c r="C37" s="64"/>
      <c r="D37" s="1"/>
      <c r="E37" s="1"/>
      <c r="F37" s="1"/>
      <c r="G37" s="1"/>
      <c r="H37" s="1"/>
    </row>
    <row r="38" spans="1:8" ht="18">
      <c r="A38" s="93" t="s">
        <v>42</v>
      </c>
      <c r="B38" s="93"/>
      <c r="C38" s="93"/>
      <c r="D38" s="93"/>
      <c r="E38" s="93"/>
      <c r="F38" s="93"/>
      <c r="G38" s="93"/>
      <c r="H38" s="93"/>
    </row>
    <row r="39" spans="1:8">
      <c r="A39" s="118" t="s">
        <v>43</v>
      </c>
      <c r="B39" s="119"/>
      <c r="C39" s="119"/>
      <c r="D39" s="119"/>
      <c r="E39" s="119"/>
      <c r="F39" s="119"/>
      <c r="G39" s="119"/>
      <c r="H39" s="120"/>
    </row>
    <row r="40" spans="1:8">
      <c r="A40" s="121"/>
      <c r="B40" s="122"/>
      <c r="C40" s="122"/>
      <c r="D40" s="122"/>
      <c r="E40" s="122"/>
      <c r="F40" s="122"/>
      <c r="G40" s="122"/>
      <c r="H40" s="123"/>
    </row>
    <row r="41" spans="1:8" ht="18">
      <c r="A41" s="1"/>
      <c r="B41" s="1"/>
      <c r="C41" s="1"/>
      <c r="D41" s="1"/>
      <c r="E41" s="1"/>
      <c r="F41" s="1"/>
      <c r="G41" s="1"/>
      <c r="H41" s="1"/>
    </row>
    <row r="42" spans="1:8" ht="18">
      <c r="A42" s="1"/>
      <c r="B42" s="1"/>
      <c r="C42" s="1"/>
      <c r="D42" s="1"/>
      <c r="E42" s="1"/>
      <c r="F42" s="1"/>
      <c r="G42" s="1"/>
      <c r="H42" s="1"/>
    </row>
    <row r="43" spans="1:8" ht="18">
      <c r="A43" s="1"/>
      <c r="B43" s="1"/>
      <c r="C43" s="1"/>
      <c r="D43" s="1"/>
      <c r="E43" s="1"/>
      <c r="F43" s="1"/>
      <c r="G43" s="1"/>
      <c r="H43" s="1"/>
    </row>
    <row r="44" spans="1:8" ht="18">
      <c r="A44" s="1"/>
      <c r="B44" s="1"/>
      <c r="C44" s="1"/>
      <c r="D44" s="1"/>
      <c r="E44" s="1"/>
      <c r="F44" s="1"/>
      <c r="G44" s="1"/>
      <c r="H44" s="1"/>
    </row>
    <row r="45" spans="1:8" ht="18">
      <c r="A45" s="1"/>
      <c r="B45" s="1"/>
      <c r="C45" s="1"/>
      <c r="D45" s="1"/>
      <c r="E45" s="1"/>
      <c r="F45" s="1"/>
      <c r="G45" s="1"/>
      <c r="H45" s="1"/>
    </row>
    <row r="46" spans="1:8" ht="18">
      <c r="A46" s="1"/>
      <c r="B46" s="1"/>
      <c r="C46" s="1"/>
      <c r="D46" s="1"/>
      <c r="E46" s="1"/>
      <c r="F46" s="1"/>
      <c r="G46" s="1"/>
      <c r="H46" s="1"/>
    </row>
    <row r="47" spans="1:8" ht="18">
      <c r="A47" s="1"/>
      <c r="B47" s="1"/>
      <c r="C47" s="1"/>
      <c r="D47" s="1"/>
      <c r="E47" s="1"/>
      <c r="F47" s="1"/>
      <c r="G47" s="1"/>
      <c r="H47" s="1"/>
    </row>
  </sheetData>
  <mergeCells count="18">
    <mergeCell ref="A33:H36"/>
    <mergeCell ref="A38:H38"/>
    <mergeCell ref="A39:H40"/>
    <mergeCell ref="B27:H27"/>
    <mergeCell ref="B28:H28"/>
    <mergeCell ref="B29:H29"/>
    <mergeCell ref="B30:H30"/>
    <mergeCell ref="A32:H32"/>
    <mergeCell ref="C21:H21"/>
    <mergeCell ref="C22:H22"/>
    <mergeCell ref="C23:H23"/>
    <mergeCell ref="C24:H24"/>
    <mergeCell ref="A26:H26"/>
    <mergeCell ref="A1:H2"/>
    <mergeCell ref="A3:H3"/>
    <mergeCell ref="A5:D5"/>
    <mergeCell ref="A19:H19"/>
    <mergeCell ref="C20:H20"/>
  </mergeCells>
  <phoneticPr fontId="22"/>
  <dataValidations count="2">
    <dataValidation type="list" sqref="B10" xr:uid="{00000000-0002-0000-0000-000000000000}">
      <formula1>"税抜,税込"</formula1>
    </dataValidation>
    <dataValidation type="list" allowBlank="1" showErrorMessage="1" sqref="B11:B17">
      <formula1>"当月,翌月,翌々月"</formula1>
    </dataValidation>
  </dataValidations>
  <pageMargins left="0.7" right="0.7" top="0.75" bottom="0.75" header="0.3" footer="0.3"/>
  <pageSetup paperSize="9" orientation="landscape"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70"/>
  <sheetViews>
    <sheetView workbookViewId="0">
      <pane xSplit="2" ySplit="5" topLeftCell="C6" activePane="bottomRight" state="frozen"/>
      <selection pane="topRight"/>
      <selection pane="bottomLeft"/>
      <selection pane="bottomRight" activeCell="C6" sqref="C6"/>
    </sheetView>
  </sheetViews>
  <sheetFormatPr defaultRowHeight="14"/>
  <cols>
    <col min="1" max="1" width="20" customWidth="1"/>
    <col min="2" max="2" width="24" customWidth="1"/>
    <col min="3" max="14" width="13" customWidth="1"/>
    <col min="15" max="17" width="15" customWidth="1"/>
    <col min="18" max="18" width="28" customWidth="1"/>
  </cols>
  <sheetData>
    <row r="1" spans="1:18" ht="24" customHeight="1">
      <c r="A1" s="91" t="s">
        <v>44</v>
      </c>
      <c r="B1" s="91"/>
      <c r="C1" s="91"/>
      <c r="D1" s="91"/>
      <c r="E1" s="91"/>
      <c r="F1" s="91"/>
      <c r="G1" s="91"/>
      <c r="H1" s="91"/>
      <c r="I1" s="91"/>
      <c r="J1" s="91"/>
      <c r="K1" s="91"/>
      <c r="L1" s="91"/>
      <c r="M1" s="91"/>
      <c r="N1" s="91"/>
      <c r="O1" s="91"/>
      <c r="P1" s="91"/>
      <c r="Q1" s="91"/>
      <c r="R1" s="91"/>
    </row>
    <row r="2" spans="1:18" ht="24" customHeight="1">
      <c r="A2" s="91"/>
      <c r="B2" s="91"/>
      <c r="C2" s="91"/>
      <c r="D2" s="91"/>
      <c r="E2" s="91"/>
      <c r="F2" s="91"/>
      <c r="G2" s="91"/>
      <c r="H2" s="91"/>
      <c r="I2" s="91"/>
      <c r="J2" s="91"/>
      <c r="K2" s="91"/>
      <c r="L2" s="91"/>
      <c r="M2" s="91"/>
      <c r="N2" s="91"/>
      <c r="O2" s="91"/>
      <c r="P2" s="91"/>
      <c r="Q2" s="91"/>
      <c r="R2" s="91"/>
    </row>
    <row r="3" spans="1:18" ht="16.5">
      <c r="A3" s="124" t="str">
        <f>"事業者名："&amp;IF(使い方!B7="","（未入力）",使い方!B7)&amp;"　｜　単位：円　｜　"&amp;使い方!B10</f>
        <v>事業者名：（未入力）　｜　単位：円　｜　税抜</v>
      </c>
      <c r="B3" s="124"/>
      <c r="C3" s="124"/>
      <c r="D3" s="124"/>
      <c r="E3" s="124"/>
      <c r="F3" s="124"/>
      <c r="G3" s="124"/>
      <c r="H3" s="124"/>
      <c r="I3" s="124"/>
      <c r="J3" s="124"/>
      <c r="K3" s="124"/>
      <c r="L3" s="124"/>
      <c r="M3" s="124"/>
      <c r="N3" s="124"/>
      <c r="O3" s="124"/>
      <c r="P3" s="124"/>
      <c r="Q3" s="124"/>
      <c r="R3" s="124"/>
    </row>
    <row r="4" spans="1:18" ht="18">
      <c r="A4" s="1"/>
      <c r="B4" s="1"/>
      <c r="C4" s="1"/>
      <c r="D4" s="1"/>
      <c r="E4" s="1"/>
      <c r="F4" s="1"/>
      <c r="G4" s="1"/>
      <c r="H4" s="1"/>
      <c r="I4" s="1"/>
      <c r="J4" s="1"/>
      <c r="K4" s="1"/>
      <c r="L4" s="1"/>
      <c r="M4" s="1"/>
      <c r="N4" s="1"/>
      <c r="O4" s="1"/>
      <c r="P4" s="1"/>
      <c r="Q4" s="1"/>
      <c r="R4" s="1"/>
    </row>
    <row r="5" spans="1:18" ht="36">
      <c r="A5" s="18" t="s">
        <v>45</v>
      </c>
      <c r="B5" s="19" t="s">
        <v>3</v>
      </c>
      <c r="C5" s="20">
        <f ca="1">DATE(YEAR(使い方!$B$8),MONTH(使い方!$B$8)+0,1)</f>
        <v>46296</v>
      </c>
      <c r="D5" s="20">
        <f ca="1">DATE(YEAR(使い方!$B$8),MONTH(使い方!$B$8)+1,1)</f>
        <v>46327</v>
      </c>
      <c r="E5" s="20">
        <f ca="1">DATE(YEAR(使い方!$B$8),MONTH(使い方!$B$8)+2,1)</f>
        <v>46357</v>
      </c>
      <c r="F5" s="20">
        <f ca="1">DATE(YEAR(使い方!$B$8),MONTH(使い方!$B$8)+3,1)</f>
        <v>46388</v>
      </c>
      <c r="G5" s="20">
        <f ca="1">DATE(YEAR(使い方!$B$8),MONTH(使い方!$B$8)+4,1)</f>
        <v>46419</v>
      </c>
      <c r="H5" s="20">
        <f ca="1">DATE(YEAR(使い方!$B$8),MONTH(使い方!$B$8)+5,1)</f>
        <v>46447</v>
      </c>
      <c r="I5" s="20">
        <f ca="1">DATE(YEAR(使い方!$B$8),MONTH(使い方!$B$8)+6,1)</f>
        <v>46478</v>
      </c>
      <c r="J5" s="20">
        <f ca="1">DATE(YEAR(使い方!$B$8),MONTH(使い方!$B$8)+7,1)</f>
        <v>46508</v>
      </c>
      <c r="K5" s="20">
        <f ca="1">DATE(YEAR(使い方!$B$8),MONTH(使い方!$B$8)+8,1)</f>
        <v>46539</v>
      </c>
      <c r="L5" s="20">
        <f ca="1">DATE(YEAR(使い方!$B$8),MONTH(使い方!$B$8)+9,1)</f>
        <v>46569</v>
      </c>
      <c r="M5" s="20">
        <f ca="1">DATE(YEAR(使い方!$B$8),MONTH(使い方!$B$8)+10,1)</f>
        <v>46600</v>
      </c>
      <c r="N5" s="20">
        <f ca="1">DATE(YEAR(使い方!$B$8),MONTH(使い方!$B$8)+11,1)</f>
        <v>46631</v>
      </c>
      <c r="O5" s="19" t="s">
        <v>46</v>
      </c>
      <c r="P5" s="19" t="s">
        <v>47</v>
      </c>
      <c r="Q5" s="19" t="s">
        <v>48</v>
      </c>
      <c r="R5" s="21" t="s">
        <v>49</v>
      </c>
    </row>
    <row r="6" spans="1:18" ht="54">
      <c r="A6" s="26" t="s">
        <v>50</v>
      </c>
      <c r="B6" s="43" t="s">
        <v>51</v>
      </c>
      <c r="C6" s="27"/>
      <c r="D6" s="28"/>
      <c r="E6" s="28"/>
      <c r="F6" s="28"/>
      <c r="G6" s="28"/>
      <c r="H6" s="28"/>
      <c r="I6" s="28"/>
      <c r="J6" s="28"/>
      <c r="K6" s="28"/>
      <c r="L6" s="28"/>
      <c r="M6" s="28"/>
      <c r="N6" s="29"/>
      <c r="O6" s="30">
        <f>IFERROR(O8/O7,0)</f>
        <v>0</v>
      </c>
      <c r="P6" s="27"/>
      <c r="Q6" s="29"/>
      <c r="R6" s="31" t="s">
        <v>52</v>
      </c>
    </row>
    <row r="7" spans="1:18" ht="36">
      <c r="A7" s="32"/>
      <c r="B7" s="13" t="s">
        <v>53</v>
      </c>
      <c r="C7" s="27"/>
      <c r="D7" s="28"/>
      <c r="E7" s="28"/>
      <c r="F7" s="28"/>
      <c r="G7" s="28"/>
      <c r="H7" s="28"/>
      <c r="I7" s="28"/>
      <c r="J7" s="28"/>
      <c r="K7" s="28"/>
      <c r="L7" s="28"/>
      <c r="M7" s="28"/>
      <c r="N7" s="29"/>
      <c r="O7" s="33">
        <f>SUM(C7:N7)</f>
        <v>0</v>
      </c>
      <c r="P7" s="27"/>
      <c r="Q7" s="29"/>
      <c r="R7" s="34" t="s">
        <v>54</v>
      </c>
    </row>
    <row r="8" spans="1:18" ht="18">
      <c r="A8" s="32"/>
      <c r="B8" s="13" t="s">
        <v>55</v>
      </c>
      <c r="C8" s="33">
        <f t="shared" ref="C8:N8" si="0">C6*C7</f>
        <v>0</v>
      </c>
      <c r="D8" s="33">
        <f t="shared" si="0"/>
        <v>0</v>
      </c>
      <c r="E8" s="33">
        <f t="shared" si="0"/>
        <v>0</v>
      </c>
      <c r="F8" s="33">
        <f t="shared" si="0"/>
        <v>0</v>
      </c>
      <c r="G8" s="33">
        <f t="shared" si="0"/>
        <v>0</v>
      </c>
      <c r="H8" s="33">
        <f t="shared" si="0"/>
        <v>0</v>
      </c>
      <c r="I8" s="33">
        <f t="shared" si="0"/>
        <v>0</v>
      </c>
      <c r="J8" s="33">
        <f t="shared" si="0"/>
        <v>0</v>
      </c>
      <c r="K8" s="33">
        <f t="shared" si="0"/>
        <v>0</v>
      </c>
      <c r="L8" s="33">
        <f t="shared" si="0"/>
        <v>0</v>
      </c>
      <c r="M8" s="33">
        <f t="shared" si="0"/>
        <v>0</v>
      </c>
      <c r="N8" s="33">
        <f t="shared" si="0"/>
        <v>0</v>
      </c>
      <c r="O8" s="33">
        <f>SUM(C8:N8)</f>
        <v>0</v>
      </c>
      <c r="P8" s="33">
        <f>P6*P7</f>
        <v>0</v>
      </c>
      <c r="Q8" s="33">
        <f>Q6*Q7</f>
        <v>0</v>
      </c>
      <c r="R8" s="34"/>
    </row>
    <row r="9" spans="1:18" ht="54">
      <c r="A9" s="32"/>
      <c r="B9" s="13" t="s">
        <v>56</v>
      </c>
      <c r="C9" s="27"/>
      <c r="D9" s="28"/>
      <c r="E9" s="28"/>
      <c r="F9" s="28"/>
      <c r="G9" s="28"/>
      <c r="H9" s="28"/>
      <c r="I9" s="28"/>
      <c r="J9" s="28"/>
      <c r="K9" s="28"/>
      <c r="L9" s="28"/>
      <c r="M9" s="28"/>
      <c r="N9" s="29"/>
      <c r="O9" s="33">
        <f>IFERROR(O11/O10,0)</f>
        <v>0</v>
      </c>
      <c r="P9" s="27"/>
      <c r="Q9" s="29"/>
      <c r="R9" s="34" t="s">
        <v>57</v>
      </c>
    </row>
    <row r="10" spans="1:18" ht="36">
      <c r="A10" s="32"/>
      <c r="B10" s="13" t="s">
        <v>58</v>
      </c>
      <c r="C10" s="27"/>
      <c r="D10" s="28"/>
      <c r="E10" s="28"/>
      <c r="F10" s="28"/>
      <c r="G10" s="28"/>
      <c r="H10" s="28"/>
      <c r="I10" s="28"/>
      <c r="J10" s="28"/>
      <c r="K10" s="28"/>
      <c r="L10" s="28"/>
      <c r="M10" s="28"/>
      <c r="N10" s="29"/>
      <c r="O10" s="33">
        <f>SUM(C10:N10)</f>
        <v>0</v>
      </c>
      <c r="P10" s="27"/>
      <c r="Q10" s="29"/>
      <c r="R10" s="34" t="s">
        <v>59</v>
      </c>
    </row>
    <row r="11" spans="1:18" ht="18">
      <c r="A11" s="32"/>
      <c r="B11" s="13" t="s">
        <v>60</v>
      </c>
      <c r="C11" s="33">
        <f t="shared" ref="C11:N11" si="1">C9*C10</f>
        <v>0</v>
      </c>
      <c r="D11" s="33">
        <f t="shared" si="1"/>
        <v>0</v>
      </c>
      <c r="E11" s="33">
        <f t="shared" si="1"/>
        <v>0</v>
      </c>
      <c r="F11" s="33">
        <f t="shared" si="1"/>
        <v>0</v>
      </c>
      <c r="G11" s="33">
        <f t="shared" si="1"/>
        <v>0</v>
      </c>
      <c r="H11" s="33">
        <f t="shared" si="1"/>
        <v>0</v>
      </c>
      <c r="I11" s="33">
        <f t="shared" si="1"/>
        <v>0</v>
      </c>
      <c r="J11" s="33">
        <f t="shared" si="1"/>
        <v>0</v>
      </c>
      <c r="K11" s="33">
        <f t="shared" si="1"/>
        <v>0</v>
      </c>
      <c r="L11" s="33">
        <f t="shared" si="1"/>
        <v>0</v>
      </c>
      <c r="M11" s="33">
        <f t="shared" si="1"/>
        <v>0</v>
      </c>
      <c r="N11" s="33">
        <f t="shared" si="1"/>
        <v>0</v>
      </c>
      <c r="O11" s="33">
        <f>SUM(C11:N11)</f>
        <v>0</v>
      </c>
      <c r="P11" s="33">
        <f>P9*P10</f>
        <v>0</v>
      </c>
      <c r="Q11" s="33">
        <f>Q9*Q10</f>
        <v>0</v>
      </c>
      <c r="R11" s="34"/>
    </row>
    <row r="12" spans="1:18" ht="18">
      <c r="A12" s="32"/>
      <c r="B12" s="13" t="s">
        <v>61</v>
      </c>
      <c r="C12" s="27"/>
      <c r="D12" s="28"/>
      <c r="E12" s="28"/>
      <c r="F12" s="28"/>
      <c r="G12" s="28"/>
      <c r="H12" s="28"/>
      <c r="I12" s="28"/>
      <c r="J12" s="28"/>
      <c r="K12" s="28"/>
      <c r="L12" s="28"/>
      <c r="M12" s="28"/>
      <c r="N12" s="29"/>
      <c r="O12" s="33">
        <f>SUM(C12:N12)</f>
        <v>0</v>
      </c>
      <c r="P12" s="27"/>
      <c r="Q12" s="29"/>
      <c r="R12" s="34" t="s">
        <v>62</v>
      </c>
    </row>
    <row r="13" spans="1:18" ht="18">
      <c r="A13" s="35"/>
      <c r="B13" s="44" t="s">
        <v>63</v>
      </c>
      <c r="C13" s="36">
        <f t="shared" ref="C13:N13" si="2">SUM(C8,C11,C12)</f>
        <v>0</v>
      </c>
      <c r="D13" s="36">
        <f t="shared" si="2"/>
        <v>0</v>
      </c>
      <c r="E13" s="36">
        <f t="shared" si="2"/>
        <v>0</v>
      </c>
      <c r="F13" s="36">
        <f t="shared" si="2"/>
        <v>0</v>
      </c>
      <c r="G13" s="36">
        <f t="shared" si="2"/>
        <v>0</v>
      </c>
      <c r="H13" s="36">
        <f t="shared" si="2"/>
        <v>0</v>
      </c>
      <c r="I13" s="36">
        <f t="shared" si="2"/>
        <v>0</v>
      </c>
      <c r="J13" s="36">
        <f t="shared" si="2"/>
        <v>0</v>
      </c>
      <c r="K13" s="36">
        <f t="shared" si="2"/>
        <v>0</v>
      </c>
      <c r="L13" s="36">
        <f t="shared" si="2"/>
        <v>0</v>
      </c>
      <c r="M13" s="36">
        <f t="shared" si="2"/>
        <v>0</v>
      </c>
      <c r="N13" s="36">
        <f t="shared" si="2"/>
        <v>0</v>
      </c>
      <c r="O13" s="36">
        <f>SUM(C13:N13)</f>
        <v>0</v>
      </c>
      <c r="P13" s="36">
        <f>SUM(P8,P11,P12)</f>
        <v>0</v>
      </c>
      <c r="Q13" s="36">
        <f>SUM(Q8,Q11,Q12)</f>
        <v>0</v>
      </c>
      <c r="R13" s="34"/>
    </row>
    <row r="14" spans="1:18" ht="18">
      <c r="A14" s="32"/>
      <c r="B14" s="13"/>
      <c r="C14" s="33"/>
      <c r="D14" s="33"/>
      <c r="E14" s="33"/>
      <c r="F14" s="33"/>
      <c r="G14" s="33"/>
      <c r="H14" s="33"/>
      <c r="I14" s="33"/>
      <c r="J14" s="33"/>
      <c r="K14" s="33"/>
      <c r="L14" s="33"/>
      <c r="M14" s="33"/>
      <c r="N14" s="33"/>
      <c r="O14" s="33"/>
      <c r="P14" s="33"/>
      <c r="Q14" s="33"/>
      <c r="R14" s="34"/>
    </row>
    <row r="15" spans="1:18" ht="18">
      <c r="A15" s="26" t="s">
        <v>64</v>
      </c>
      <c r="B15" s="43" t="s">
        <v>65</v>
      </c>
      <c r="C15" s="27"/>
      <c r="D15" s="28"/>
      <c r="E15" s="28"/>
      <c r="F15" s="28"/>
      <c r="G15" s="28"/>
      <c r="H15" s="28"/>
      <c r="I15" s="28"/>
      <c r="J15" s="28"/>
      <c r="K15" s="28"/>
      <c r="L15" s="28"/>
      <c r="M15" s="28"/>
      <c r="N15" s="29"/>
      <c r="O15" s="30">
        <f>SUM(C15:N15)</f>
        <v>0</v>
      </c>
      <c r="P15" s="27"/>
      <c r="Q15" s="29"/>
      <c r="R15" s="34" t="s">
        <v>66</v>
      </c>
    </row>
    <row r="16" spans="1:18" ht="18">
      <c r="A16" s="32"/>
      <c r="B16" s="13" t="s">
        <v>67</v>
      </c>
      <c r="C16" s="27"/>
      <c r="D16" s="28"/>
      <c r="E16" s="28"/>
      <c r="F16" s="28"/>
      <c r="G16" s="28"/>
      <c r="H16" s="28"/>
      <c r="I16" s="28"/>
      <c r="J16" s="28"/>
      <c r="K16" s="28"/>
      <c r="L16" s="28"/>
      <c r="M16" s="28"/>
      <c r="N16" s="29"/>
      <c r="O16" s="33">
        <f>SUM(C16:N16)</f>
        <v>0</v>
      </c>
      <c r="P16" s="27"/>
      <c r="Q16" s="29"/>
      <c r="R16" s="34" t="s">
        <v>68</v>
      </c>
    </row>
    <row r="17" spans="1:18" ht="18">
      <c r="A17" s="32"/>
      <c r="B17" s="13" t="s">
        <v>69</v>
      </c>
      <c r="C17" s="27"/>
      <c r="D17" s="28"/>
      <c r="E17" s="28"/>
      <c r="F17" s="28"/>
      <c r="G17" s="28"/>
      <c r="H17" s="28"/>
      <c r="I17" s="28"/>
      <c r="J17" s="28"/>
      <c r="K17" s="28"/>
      <c r="L17" s="28"/>
      <c r="M17" s="28"/>
      <c r="N17" s="29"/>
      <c r="O17" s="33">
        <f>SUM(C17:N17)</f>
        <v>0</v>
      </c>
      <c r="P17" s="27"/>
      <c r="Q17" s="29"/>
      <c r="R17" s="34"/>
    </row>
    <row r="18" spans="1:18" ht="18">
      <c r="A18" s="35"/>
      <c r="B18" s="44" t="s">
        <v>70</v>
      </c>
      <c r="C18" s="36">
        <f t="shared" ref="C18:N18" si="3">SUM(C15:C17)</f>
        <v>0</v>
      </c>
      <c r="D18" s="36">
        <f t="shared" si="3"/>
        <v>0</v>
      </c>
      <c r="E18" s="36">
        <f t="shared" si="3"/>
        <v>0</v>
      </c>
      <c r="F18" s="36">
        <f t="shared" si="3"/>
        <v>0</v>
      </c>
      <c r="G18" s="36">
        <f t="shared" si="3"/>
        <v>0</v>
      </c>
      <c r="H18" s="36">
        <f t="shared" si="3"/>
        <v>0</v>
      </c>
      <c r="I18" s="36">
        <f t="shared" si="3"/>
        <v>0</v>
      </c>
      <c r="J18" s="36">
        <f t="shared" si="3"/>
        <v>0</v>
      </c>
      <c r="K18" s="36">
        <f t="shared" si="3"/>
        <v>0</v>
      </c>
      <c r="L18" s="36">
        <f t="shared" si="3"/>
        <v>0</v>
      </c>
      <c r="M18" s="36">
        <f t="shared" si="3"/>
        <v>0</v>
      </c>
      <c r="N18" s="36">
        <f t="shared" si="3"/>
        <v>0</v>
      </c>
      <c r="O18" s="36">
        <f>SUM(C18:N18)</f>
        <v>0</v>
      </c>
      <c r="P18" s="36">
        <f>SUM(P15:P17)</f>
        <v>0</v>
      </c>
      <c r="Q18" s="36">
        <f>SUM(Q15:Q17)</f>
        <v>0</v>
      </c>
      <c r="R18" s="34"/>
    </row>
    <row r="19" spans="1:18" ht="18">
      <c r="A19" s="35"/>
      <c r="B19" s="44" t="s">
        <v>71</v>
      </c>
      <c r="C19" s="36">
        <f t="shared" ref="C19:Q19" si="4">C13-C18</f>
        <v>0</v>
      </c>
      <c r="D19" s="36">
        <f t="shared" si="4"/>
        <v>0</v>
      </c>
      <c r="E19" s="36">
        <f t="shared" si="4"/>
        <v>0</v>
      </c>
      <c r="F19" s="36">
        <f t="shared" si="4"/>
        <v>0</v>
      </c>
      <c r="G19" s="36">
        <f t="shared" si="4"/>
        <v>0</v>
      </c>
      <c r="H19" s="36">
        <f t="shared" si="4"/>
        <v>0</v>
      </c>
      <c r="I19" s="36">
        <f t="shared" si="4"/>
        <v>0</v>
      </c>
      <c r="J19" s="36">
        <f t="shared" si="4"/>
        <v>0</v>
      </c>
      <c r="K19" s="36">
        <f t="shared" si="4"/>
        <v>0</v>
      </c>
      <c r="L19" s="36">
        <f t="shared" si="4"/>
        <v>0</v>
      </c>
      <c r="M19" s="36">
        <f t="shared" si="4"/>
        <v>0</v>
      </c>
      <c r="N19" s="36">
        <f t="shared" si="4"/>
        <v>0</v>
      </c>
      <c r="O19" s="36">
        <f t="shared" si="4"/>
        <v>0</v>
      </c>
      <c r="P19" s="36">
        <f t="shared" si="4"/>
        <v>0</v>
      </c>
      <c r="Q19" s="36">
        <f t="shared" si="4"/>
        <v>0</v>
      </c>
      <c r="R19" s="34"/>
    </row>
    <row r="20" spans="1:18" ht="18">
      <c r="A20" s="37"/>
      <c r="B20" s="45" t="s">
        <v>72</v>
      </c>
      <c r="C20" s="38">
        <f t="shared" ref="C20:Q20" si="5">IFERROR(C19/C13,0)</f>
        <v>0</v>
      </c>
      <c r="D20" s="38">
        <f t="shared" si="5"/>
        <v>0</v>
      </c>
      <c r="E20" s="38">
        <f t="shared" si="5"/>
        <v>0</v>
      </c>
      <c r="F20" s="38">
        <f t="shared" si="5"/>
        <v>0</v>
      </c>
      <c r="G20" s="38">
        <f t="shared" si="5"/>
        <v>0</v>
      </c>
      <c r="H20" s="38">
        <f t="shared" si="5"/>
        <v>0</v>
      </c>
      <c r="I20" s="38">
        <f t="shared" si="5"/>
        <v>0</v>
      </c>
      <c r="J20" s="38">
        <f t="shared" si="5"/>
        <v>0</v>
      </c>
      <c r="K20" s="38">
        <f t="shared" si="5"/>
        <v>0</v>
      </c>
      <c r="L20" s="38">
        <f t="shared" si="5"/>
        <v>0</v>
      </c>
      <c r="M20" s="38">
        <f t="shared" si="5"/>
        <v>0</v>
      </c>
      <c r="N20" s="38">
        <f t="shared" si="5"/>
        <v>0</v>
      </c>
      <c r="O20" s="38">
        <f t="shared" si="5"/>
        <v>0</v>
      </c>
      <c r="P20" s="38">
        <f t="shared" si="5"/>
        <v>0</v>
      </c>
      <c r="Q20" s="39">
        <f t="shared" si="5"/>
        <v>0</v>
      </c>
      <c r="R20" s="34"/>
    </row>
    <row r="21" spans="1:18" ht="18">
      <c r="A21" s="32"/>
      <c r="B21" s="13"/>
      <c r="C21" s="33"/>
      <c r="D21" s="33"/>
      <c r="E21" s="33"/>
      <c r="F21" s="33"/>
      <c r="G21" s="33"/>
      <c r="H21" s="33"/>
      <c r="I21" s="33"/>
      <c r="J21" s="33"/>
      <c r="K21" s="33"/>
      <c r="L21" s="33"/>
      <c r="M21" s="33"/>
      <c r="N21" s="33"/>
      <c r="O21" s="33"/>
      <c r="P21" s="33"/>
      <c r="Q21" s="33"/>
      <c r="R21" s="34"/>
    </row>
    <row r="22" spans="1:18" ht="18">
      <c r="A22" s="26" t="s">
        <v>73</v>
      </c>
      <c r="B22" s="43" t="s">
        <v>74</v>
      </c>
      <c r="C22" s="27"/>
      <c r="D22" s="28"/>
      <c r="E22" s="28"/>
      <c r="F22" s="28"/>
      <c r="G22" s="28"/>
      <c r="H22" s="28"/>
      <c r="I22" s="28"/>
      <c r="J22" s="28"/>
      <c r="K22" s="28"/>
      <c r="L22" s="28"/>
      <c r="M22" s="28"/>
      <c r="N22" s="29"/>
      <c r="O22" s="30">
        <f t="shared" ref="O22:O37" si="6">SUM(C22:N22)</f>
        <v>0</v>
      </c>
      <c r="P22" s="27"/>
      <c r="Q22" s="29"/>
      <c r="R22" s="34" t="s">
        <v>75</v>
      </c>
    </row>
    <row r="23" spans="1:18" ht="18">
      <c r="A23" s="32"/>
      <c r="B23" s="13" t="s">
        <v>76</v>
      </c>
      <c r="C23" s="27"/>
      <c r="D23" s="28"/>
      <c r="E23" s="28"/>
      <c r="F23" s="28"/>
      <c r="G23" s="28"/>
      <c r="H23" s="28"/>
      <c r="I23" s="28"/>
      <c r="J23" s="28"/>
      <c r="K23" s="28"/>
      <c r="L23" s="28"/>
      <c r="M23" s="28"/>
      <c r="N23" s="29"/>
      <c r="O23" s="33">
        <f t="shared" si="6"/>
        <v>0</v>
      </c>
      <c r="P23" s="27"/>
      <c r="Q23" s="29"/>
      <c r="R23" s="34"/>
    </row>
    <row r="24" spans="1:18" ht="18">
      <c r="A24" s="32"/>
      <c r="B24" s="13" t="s">
        <v>77</v>
      </c>
      <c r="C24" s="27"/>
      <c r="D24" s="28"/>
      <c r="E24" s="28"/>
      <c r="F24" s="28"/>
      <c r="G24" s="28"/>
      <c r="H24" s="28"/>
      <c r="I24" s="28"/>
      <c r="J24" s="28"/>
      <c r="K24" s="28"/>
      <c r="L24" s="28"/>
      <c r="M24" s="28"/>
      <c r="N24" s="29"/>
      <c r="O24" s="33">
        <f t="shared" si="6"/>
        <v>0</v>
      </c>
      <c r="P24" s="27"/>
      <c r="Q24" s="29"/>
      <c r="R24" s="34"/>
    </row>
    <row r="25" spans="1:18" ht="18">
      <c r="A25" s="32"/>
      <c r="B25" s="13" t="s">
        <v>78</v>
      </c>
      <c r="C25" s="27"/>
      <c r="D25" s="28"/>
      <c r="E25" s="28"/>
      <c r="F25" s="28"/>
      <c r="G25" s="28"/>
      <c r="H25" s="28"/>
      <c r="I25" s="28"/>
      <c r="J25" s="28"/>
      <c r="K25" s="28"/>
      <c r="L25" s="28"/>
      <c r="M25" s="28"/>
      <c r="N25" s="29"/>
      <c r="O25" s="33">
        <f t="shared" si="6"/>
        <v>0</v>
      </c>
      <c r="P25" s="27"/>
      <c r="Q25" s="29"/>
      <c r="R25" s="34" t="s">
        <v>79</v>
      </c>
    </row>
    <row r="26" spans="1:18" ht="18">
      <c r="A26" s="32"/>
      <c r="B26" s="13" t="s">
        <v>80</v>
      </c>
      <c r="C26" s="27"/>
      <c r="D26" s="28"/>
      <c r="E26" s="28"/>
      <c r="F26" s="28"/>
      <c r="G26" s="28"/>
      <c r="H26" s="28"/>
      <c r="I26" s="28"/>
      <c r="J26" s="28"/>
      <c r="K26" s="28"/>
      <c r="L26" s="28"/>
      <c r="M26" s="28"/>
      <c r="N26" s="29"/>
      <c r="O26" s="33">
        <f t="shared" si="6"/>
        <v>0</v>
      </c>
      <c r="P26" s="27"/>
      <c r="Q26" s="29"/>
      <c r="R26" s="34" t="s">
        <v>81</v>
      </c>
    </row>
    <row r="27" spans="1:18" ht="18">
      <c r="A27" s="32"/>
      <c r="B27" s="13" t="s">
        <v>82</v>
      </c>
      <c r="C27" s="27"/>
      <c r="D27" s="28"/>
      <c r="E27" s="28"/>
      <c r="F27" s="28"/>
      <c r="G27" s="28"/>
      <c r="H27" s="28"/>
      <c r="I27" s="28"/>
      <c r="J27" s="28"/>
      <c r="K27" s="28"/>
      <c r="L27" s="28"/>
      <c r="M27" s="28"/>
      <c r="N27" s="29"/>
      <c r="O27" s="33">
        <f t="shared" si="6"/>
        <v>0</v>
      </c>
      <c r="P27" s="27"/>
      <c r="Q27" s="29"/>
      <c r="R27" s="34"/>
    </row>
    <row r="28" spans="1:18" ht="18">
      <c r="A28" s="32"/>
      <c r="B28" s="13" t="s">
        <v>83</v>
      </c>
      <c r="C28" s="27"/>
      <c r="D28" s="28"/>
      <c r="E28" s="28"/>
      <c r="F28" s="28"/>
      <c r="G28" s="28"/>
      <c r="H28" s="28"/>
      <c r="I28" s="28"/>
      <c r="J28" s="28"/>
      <c r="K28" s="28"/>
      <c r="L28" s="28"/>
      <c r="M28" s="28"/>
      <c r="N28" s="29"/>
      <c r="O28" s="33">
        <f t="shared" si="6"/>
        <v>0</v>
      </c>
      <c r="P28" s="27"/>
      <c r="Q28" s="29"/>
      <c r="R28" s="34"/>
    </row>
    <row r="29" spans="1:18" ht="18">
      <c r="A29" s="32"/>
      <c r="B29" s="13" t="s">
        <v>84</v>
      </c>
      <c r="C29" s="27"/>
      <c r="D29" s="28"/>
      <c r="E29" s="28"/>
      <c r="F29" s="28"/>
      <c r="G29" s="28"/>
      <c r="H29" s="28"/>
      <c r="I29" s="28"/>
      <c r="J29" s="28"/>
      <c r="K29" s="28"/>
      <c r="L29" s="28"/>
      <c r="M29" s="28"/>
      <c r="N29" s="29"/>
      <c r="O29" s="33">
        <f t="shared" si="6"/>
        <v>0</v>
      </c>
      <c r="P29" s="27"/>
      <c r="Q29" s="29"/>
      <c r="R29" s="34"/>
    </row>
    <row r="30" spans="1:18" ht="18">
      <c r="A30" s="32"/>
      <c r="B30" s="13" t="s">
        <v>85</v>
      </c>
      <c r="C30" s="27"/>
      <c r="D30" s="28"/>
      <c r="E30" s="28"/>
      <c r="F30" s="28"/>
      <c r="G30" s="28"/>
      <c r="H30" s="28"/>
      <c r="I30" s="28"/>
      <c r="J30" s="28"/>
      <c r="K30" s="28"/>
      <c r="L30" s="28"/>
      <c r="M30" s="28"/>
      <c r="N30" s="29"/>
      <c r="O30" s="33">
        <f t="shared" si="6"/>
        <v>0</v>
      </c>
      <c r="P30" s="27"/>
      <c r="Q30" s="29"/>
      <c r="R30" s="34"/>
    </row>
    <row r="31" spans="1:18" ht="18">
      <c r="A31" s="32"/>
      <c r="B31" s="13" t="s">
        <v>86</v>
      </c>
      <c r="C31" s="27"/>
      <c r="D31" s="28"/>
      <c r="E31" s="28"/>
      <c r="F31" s="28"/>
      <c r="G31" s="28"/>
      <c r="H31" s="28"/>
      <c r="I31" s="28"/>
      <c r="J31" s="28"/>
      <c r="K31" s="28"/>
      <c r="L31" s="28"/>
      <c r="M31" s="28"/>
      <c r="N31" s="29"/>
      <c r="O31" s="33">
        <f t="shared" si="6"/>
        <v>0</v>
      </c>
      <c r="P31" s="27"/>
      <c r="Q31" s="29"/>
      <c r="R31" s="34"/>
    </row>
    <row r="32" spans="1:18" ht="18">
      <c r="A32" s="32"/>
      <c r="B32" s="13" t="s">
        <v>87</v>
      </c>
      <c r="C32" s="27"/>
      <c r="D32" s="28"/>
      <c r="E32" s="28"/>
      <c r="F32" s="28"/>
      <c r="G32" s="28"/>
      <c r="H32" s="28"/>
      <c r="I32" s="28"/>
      <c r="J32" s="28"/>
      <c r="K32" s="28"/>
      <c r="L32" s="28"/>
      <c r="M32" s="28"/>
      <c r="N32" s="29"/>
      <c r="O32" s="33">
        <f t="shared" si="6"/>
        <v>0</v>
      </c>
      <c r="P32" s="27"/>
      <c r="Q32" s="29"/>
      <c r="R32" s="34"/>
    </row>
    <row r="33" spans="1:18" ht="18">
      <c r="A33" s="32"/>
      <c r="B33" s="13" t="s">
        <v>88</v>
      </c>
      <c r="C33" s="27"/>
      <c r="D33" s="28"/>
      <c r="E33" s="28"/>
      <c r="F33" s="28"/>
      <c r="G33" s="28"/>
      <c r="H33" s="28"/>
      <c r="I33" s="28"/>
      <c r="J33" s="28"/>
      <c r="K33" s="28"/>
      <c r="L33" s="28"/>
      <c r="M33" s="28"/>
      <c r="N33" s="29"/>
      <c r="O33" s="33">
        <f t="shared" si="6"/>
        <v>0</v>
      </c>
      <c r="P33" s="27"/>
      <c r="Q33" s="29"/>
      <c r="R33" s="34"/>
    </row>
    <row r="34" spans="1:18" ht="18">
      <c r="A34" s="32"/>
      <c r="B34" s="13" t="s">
        <v>89</v>
      </c>
      <c r="C34" s="27"/>
      <c r="D34" s="28"/>
      <c r="E34" s="28"/>
      <c r="F34" s="28"/>
      <c r="G34" s="28"/>
      <c r="H34" s="28"/>
      <c r="I34" s="28"/>
      <c r="J34" s="28"/>
      <c r="K34" s="28"/>
      <c r="L34" s="28"/>
      <c r="M34" s="28"/>
      <c r="N34" s="29"/>
      <c r="O34" s="33">
        <f t="shared" si="6"/>
        <v>0</v>
      </c>
      <c r="P34" s="27"/>
      <c r="Q34" s="29"/>
      <c r="R34" s="34"/>
    </row>
    <row r="35" spans="1:18" ht="18">
      <c r="A35" s="32"/>
      <c r="B35" s="13" t="s">
        <v>90</v>
      </c>
      <c r="C35" s="27"/>
      <c r="D35" s="28"/>
      <c r="E35" s="28"/>
      <c r="F35" s="28"/>
      <c r="G35" s="28"/>
      <c r="H35" s="28"/>
      <c r="I35" s="28"/>
      <c r="J35" s="28"/>
      <c r="K35" s="28"/>
      <c r="L35" s="28"/>
      <c r="M35" s="28"/>
      <c r="N35" s="29"/>
      <c r="O35" s="33">
        <f t="shared" si="6"/>
        <v>0</v>
      </c>
      <c r="P35" s="27"/>
      <c r="Q35" s="29"/>
      <c r="R35" s="34" t="s">
        <v>91</v>
      </c>
    </row>
    <row r="36" spans="1:18" ht="18">
      <c r="A36" s="32"/>
      <c r="B36" s="13" t="s">
        <v>92</v>
      </c>
      <c r="C36" s="27"/>
      <c r="D36" s="28"/>
      <c r="E36" s="28"/>
      <c r="F36" s="28"/>
      <c r="G36" s="28"/>
      <c r="H36" s="28"/>
      <c r="I36" s="28"/>
      <c r="J36" s="28"/>
      <c r="K36" s="28"/>
      <c r="L36" s="28"/>
      <c r="M36" s="28"/>
      <c r="N36" s="29"/>
      <c r="O36" s="33">
        <f t="shared" si="6"/>
        <v>0</v>
      </c>
      <c r="P36" s="27"/>
      <c r="Q36" s="29"/>
      <c r="R36" s="34"/>
    </row>
    <row r="37" spans="1:18" ht="18">
      <c r="A37" s="35"/>
      <c r="B37" s="44" t="s">
        <v>93</v>
      </c>
      <c r="C37" s="36">
        <f t="shared" ref="C37:N37" si="7">SUM(C22:C36)</f>
        <v>0</v>
      </c>
      <c r="D37" s="36">
        <f t="shared" si="7"/>
        <v>0</v>
      </c>
      <c r="E37" s="36">
        <f t="shared" si="7"/>
        <v>0</v>
      </c>
      <c r="F37" s="36">
        <f t="shared" si="7"/>
        <v>0</v>
      </c>
      <c r="G37" s="36">
        <f t="shared" si="7"/>
        <v>0</v>
      </c>
      <c r="H37" s="36">
        <f t="shared" si="7"/>
        <v>0</v>
      </c>
      <c r="I37" s="36">
        <f t="shared" si="7"/>
        <v>0</v>
      </c>
      <c r="J37" s="36">
        <f t="shared" si="7"/>
        <v>0</v>
      </c>
      <c r="K37" s="36">
        <f t="shared" si="7"/>
        <v>0</v>
      </c>
      <c r="L37" s="36">
        <f t="shared" si="7"/>
        <v>0</v>
      </c>
      <c r="M37" s="36">
        <f t="shared" si="7"/>
        <v>0</v>
      </c>
      <c r="N37" s="36">
        <f t="shared" si="7"/>
        <v>0</v>
      </c>
      <c r="O37" s="36">
        <f t="shared" si="6"/>
        <v>0</v>
      </c>
      <c r="P37" s="36">
        <f>SUM(P22:P36)</f>
        <v>0</v>
      </c>
      <c r="Q37" s="36">
        <f>SUM(Q22:Q36)</f>
        <v>0</v>
      </c>
      <c r="R37" s="34"/>
    </row>
    <row r="38" spans="1:18" ht="18">
      <c r="A38" s="40"/>
      <c r="B38" s="46" t="s">
        <v>94</v>
      </c>
      <c r="C38" s="41">
        <f t="shared" ref="C38:Q38" si="8">C19-C37</f>
        <v>0</v>
      </c>
      <c r="D38" s="41">
        <f t="shared" si="8"/>
        <v>0</v>
      </c>
      <c r="E38" s="41">
        <f t="shared" si="8"/>
        <v>0</v>
      </c>
      <c r="F38" s="41">
        <f t="shared" si="8"/>
        <v>0</v>
      </c>
      <c r="G38" s="41">
        <f t="shared" si="8"/>
        <v>0</v>
      </c>
      <c r="H38" s="41">
        <f t="shared" si="8"/>
        <v>0</v>
      </c>
      <c r="I38" s="41">
        <f t="shared" si="8"/>
        <v>0</v>
      </c>
      <c r="J38" s="41">
        <f t="shared" si="8"/>
        <v>0</v>
      </c>
      <c r="K38" s="41">
        <f t="shared" si="8"/>
        <v>0</v>
      </c>
      <c r="L38" s="41">
        <f t="shared" si="8"/>
        <v>0</v>
      </c>
      <c r="M38" s="41">
        <f t="shared" si="8"/>
        <v>0</v>
      </c>
      <c r="N38" s="41">
        <f t="shared" si="8"/>
        <v>0</v>
      </c>
      <c r="O38" s="41">
        <f t="shared" si="8"/>
        <v>0</v>
      </c>
      <c r="P38" s="41">
        <f t="shared" si="8"/>
        <v>0</v>
      </c>
      <c r="Q38" s="41">
        <f t="shared" si="8"/>
        <v>0</v>
      </c>
      <c r="R38" s="34"/>
    </row>
    <row r="39" spans="1:18" ht="18">
      <c r="A39" s="37"/>
      <c r="B39" s="45" t="s">
        <v>95</v>
      </c>
      <c r="C39" s="38">
        <f t="shared" ref="C39:Q39" si="9">IFERROR(C38/C13,0)</f>
        <v>0</v>
      </c>
      <c r="D39" s="38">
        <f t="shared" si="9"/>
        <v>0</v>
      </c>
      <c r="E39" s="38">
        <f t="shared" si="9"/>
        <v>0</v>
      </c>
      <c r="F39" s="38">
        <f t="shared" si="9"/>
        <v>0</v>
      </c>
      <c r="G39" s="38">
        <f t="shared" si="9"/>
        <v>0</v>
      </c>
      <c r="H39" s="38">
        <f t="shared" si="9"/>
        <v>0</v>
      </c>
      <c r="I39" s="38">
        <f t="shared" si="9"/>
        <v>0</v>
      </c>
      <c r="J39" s="38">
        <f t="shared" si="9"/>
        <v>0</v>
      </c>
      <c r="K39" s="38">
        <f t="shared" si="9"/>
        <v>0</v>
      </c>
      <c r="L39" s="38">
        <f t="shared" si="9"/>
        <v>0</v>
      </c>
      <c r="M39" s="38">
        <f t="shared" si="9"/>
        <v>0</v>
      </c>
      <c r="N39" s="38">
        <f t="shared" si="9"/>
        <v>0</v>
      </c>
      <c r="O39" s="38">
        <f t="shared" si="9"/>
        <v>0</v>
      </c>
      <c r="P39" s="38">
        <f t="shared" si="9"/>
        <v>0</v>
      </c>
      <c r="Q39" s="39">
        <f t="shared" si="9"/>
        <v>0</v>
      </c>
      <c r="R39" s="34"/>
    </row>
    <row r="40" spans="1:18" ht="18">
      <c r="A40" s="32"/>
      <c r="B40" s="13"/>
      <c r="C40" s="33"/>
      <c r="D40" s="33"/>
      <c r="E40" s="33"/>
      <c r="F40" s="33"/>
      <c r="G40" s="33"/>
      <c r="H40" s="33"/>
      <c r="I40" s="33"/>
      <c r="J40" s="33"/>
      <c r="K40" s="33"/>
      <c r="L40" s="33"/>
      <c r="M40" s="33"/>
      <c r="N40" s="33"/>
      <c r="O40" s="33"/>
      <c r="P40" s="33"/>
      <c r="Q40" s="33"/>
      <c r="R40" s="34"/>
    </row>
    <row r="41" spans="1:18" ht="18">
      <c r="A41" s="26" t="s">
        <v>96</v>
      </c>
      <c r="B41" s="43" t="s">
        <v>97</v>
      </c>
      <c r="C41" s="27"/>
      <c r="D41" s="28"/>
      <c r="E41" s="28"/>
      <c r="F41" s="28"/>
      <c r="G41" s="28"/>
      <c r="H41" s="28"/>
      <c r="I41" s="28"/>
      <c r="J41" s="28"/>
      <c r="K41" s="28"/>
      <c r="L41" s="28"/>
      <c r="M41" s="28"/>
      <c r="N41" s="29"/>
      <c r="O41" s="30">
        <f>SUM(C41:N41)</f>
        <v>0</v>
      </c>
      <c r="P41" s="27"/>
      <c r="Q41" s="29"/>
      <c r="R41" s="34" t="inlineStr">
        <is>
          <t xml:space="preserve">雑収入・受取利息・設備の売却益など</t>
        </is>
      </c>
    </row>
    <row r="42" spans="1:18" ht="36">
      <c r="A42" s="32"/>
      <c r="B42" s="13" t="s">
        <v>99</v>
      </c>
      <c r="C42" s="27"/>
      <c r="D42" s="28"/>
      <c r="E42" s="28"/>
      <c r="F42" s="28"/>
      <c r="G42" s="28"/>
      <c r="H42" s="28"/>
      <c r="I42" s="28"/>
      <c r="J42" s="28"/>
      <c r="K42" s="28"/>
      <c r="L42" s="28"/>
      <c r="M42" s="28"/>
      <c r="N42" s="29"/>
      <c r="O42" s="33">
        <f>SUM(C42:N42)</f>
        <v>0</v>
      </c>
      <c r="P42" s="27"/>
      <c r="Q42" s="29"/>
      <c r="R42" s="34" t="s">
        <v>100</v>
      </c>
    </row>
    <row r="43" spans="1:18" ht="18">
      <c r="A43" s="40"/>
      <c r="B43" s="46" t="s">
        <v>101</v>
      </c>
      <c r="C43" s="41">
        <f t="shared" ref="C43:Q43" si="10">C38+C41-C42</f>
        <v>0</v>
      </c>
      <c r="D43" s="41">
        <f t="shared" si="10"/>
        <v>0</v>
      </c>
      <c r="E43" s="41">
        <f t="shared" si="10"/>
        <v>0</v>
      </c>
      <c r="F43" s="41">
        <f t="shared" si="10"/>
        <v>0</v>
      </c>
      <c r="G43" s="41">
        <f t="shared" si="10"/>
        <v>0</v>
      </c>
      <c r="H43" s="41">
        <f t="shared" si="10"/>
        <v>0</v>
      </c>
      <c r="I43" s="41">
        <f t="shared" si="10"/>
        <v>0</v>
      </c>
      <c r="J43" s="41">
        <f t="shared" si="10"/>
        <v>0</v>
      </c>
      <c r="K43" s="41">
        <f t="shared" si="10"/>
        <v>0</v>
      </c>
      <c r="L43" s="41">
        <f t="shared" si="10"/>
        <v>0</v>
      </c>
      <c r="M43" s="41">
        <f t="shared" si="10"/>
        <v>0</v>
      </c>
      <c r="N43" s="41">
        <f t="shared" si="10"/>
        <v>0</v>
      </c>
      <c r="O43" s="41">
        <f t="shared" si="10"/>
        <v>0</v>
      </c>
      <c r="P43" s="41">
        <f t="shared" si="10"/>
        <v>0</v>
      </c>
      <c r="Q43" s="41">
        <f t="shared" si="10"/>
        <v>0</v>
      </c>
      <c r="R43" s="34"/>
    </row>
    <row r="44" spans="1:18" ht="18">
      <c r="A44" s="37"/>
      <c r="B44" s="45" t="s">
        <v>102</v>
      </c>
      <c r="C44" s="38">
        <f t="shared" ref="C44:Q44" si="11">IFERROR(C43/C13,0)</f>
        <v>0</v>
      </c>
      <c r="D44" s="38">
        <f t="shared" si="11"/>
        <v>0</v>
      </c>
      <c r="E44" s="38">
        <f t="shared" si="11"/>
        <v>0</v>
      </c>
      <c r="F44" s="38">
        <f t="shared" si="11"/>
        <v>0</v>
      </c>
      <c r="G44" s="38">
        <f t="shared" si="11"/>
        <v>0</v>
      </c>
      <c r="H44" s="38">
        <f t="shared" si="11"/>
        <v>0</v>
      </c>
      <c r="I44" s="38">
        <f t="shared" si="11"/>
        <v>0</v>
      </c>
      <c r="J44" s="38">
        <f t="shared" si="11"/>
        <v>0</v>
      </c>
      <c r="K44" s="38">
        <f t="shared" si="11"/>
        <v>0</v>
      </c>
      <c r="L44" s="38">
        <f t="shared" si="11"/>
        <v>0</v>
      </c>
      <c r="M44" s="38">
        <f t="shared" si="11"/>
        <v>0</v>
      </c>
      <c r="N44" s="38">
        <f t="shared" si="11"/>
        <v>0</v>
      </c>
      <c r="O44" s="38">
        <f t="shared" si="11"/>
        <v>0</v>
      </c>
      <c r="P44" s="38">
        <f t="shared" si="11"/>
        <v>0</v>
      </c>
      <c r="Q44" s="39">
        <f t="shared" si="11"/>
        <v>0</v>
      </c>
      <c r="R44" s="42"/>
    </row>
    <row r="45" spans="1:18" ht="18">
      <c r="A45" s="1"/>
      <c r="B45" s="1"/>
      <c r="C45" s="1"/>
      <c r="D45" s="1"/>
      <c r="E45" s="1"/>
      <c r="F45" s="1"/>
      <c r="G45" s="1"/>
      <c r="H45" s="1"/>
      <c r="I45" s="1"/>
      <c r="J45" s="1"/>
      <c r="K45" s="1"/>
      <c r="L45" s="1"/>
      <c r="M45" s="1"/>
      <c r="N45" s="1"/>
      <c r="O45" s="1"/>
      <c r="P45" s="1"/>
      <c r="Q45" s="1"/>
      <c r="R45" s="1"/>
    </row>
    <row r="46" spans="1:18" ht="50" customHeight="1">
      <c r="A46" s="26" t="inlineStr">
        <is>
          <t xml:space="preserve">税金・返済</t>
        </is>
      </c>
      <c r="B46" s="43" t="inlineStr">
        <is>
          <t xml:space="preserve">法人税等（概算）</t>
        </is>
      </c>
      <c r="C46" s="27"/>
      <c r="D46" s="28"/>
      <c r="E46" s="28"/>
      <c r="F46" s="28"/>
      <c r="G46" s="28"/>
      <c r="H46" s="28"/>
      <c r="I46" s="28"/>
      <c r="J46" s="28"/>
      <c r="K46" s="28"/>
      <c r="L46" s="28"/>
      <c r="M46" s="28"/>
      <c r="N46" s="29"/>
      <c r="O46" s="30">
        <f>SUM(C46:N46)</f>
        <v>0</v>
      </c>
      <c r="P46" s="27"/>
      <c r="Q46" s="29"/>
      <c r="R46" s="34" t="inlineStr">
        <is>
          <t xml:space="preserve">決算月にまとめて概算を入力。赤字でも住民税の均等割がかかります</t>
        </is>
      </c>
    </row>
    <row r="47" spans="1:18" ht="18">
      <c r="A47" s="40"/>
      <c r="B47" s="46" t="inlineStr">
        <is>
          <t xml:space="preserve">当期純利益（税引後）</t>
        </is>
      </c>
      <c r="C47" s="41">
        <f>C43-C46</f>
        <v>0</v>
      </c>
      <c r="D47" s="41">
        <f>D43-D46</f>
        <v>0</v>
      </c>
      <c r="E47" s="41">
        <f>E43-E46</f>
        <v>0</v>
      </c>
      <c r="F47" s="41">
        <f>F43-F46</f>
        <v>0</v>
      </c>
      <c r="G47" s="41">
        <f>G43-G46</f>
        <v>0</v>
      </c>
      <c r="H47" s="41">
        <f>H43-H46</f>
        <v>0</v>
      </c>
      <c r="I47" s="41">
        <f>I43-I46</f>
        <v>0</v>
      </c>
      <c r="J47" s="41">
        <f>J43-J46</f>
        <v>0</v>
      </c>
      <c r="K47" s="41">
        <f>K43-K46</f>
        <v>0</v>
      </c>
      <c r="L47" s="41">
        <f>L43-L46</f>
        <v>0</v>
      </c>
      <c r="M47" s="41">
        <f>M43-M46</f>
        <v>0</v>
      </c>
      <c r="N47" s="41">
        <f>N43-N46</f>
        <v>0</v>
      </c>
      <c r="O47" s="41">
        <f>O43-O46</f>
        <v>0</v>
      </c>
      <c r="P47" s="41">
        <f>P43-P46</f>
        <v>0</v>
      </c>
      <c r="Q47" s="41">
        <f>Q43-Q46</f>
        <v>0</v>
      </c>
      <c r="R47" s="34"/>
    </row>
    <row r="48" spans="1:18" ht="50" customHeight="1">
      <c r="A48" s="32"/>
      <c r="B48" s="13" t="inlineStr">
        <is>
          <t xml:space="preserve">借入金元本返済</t>
        </is>
      </c>
      <c r="C48" s="140">
        <f>資金繰り!C22</f>
        <v>0</v>
      </c>
      <c r="D48" s="140">
        <f>資金繰り!D22</f>
        <v>0</v>
      </c>
      <c r="E48" s="140">
        <f>資金繰り!E22</f>
        <v>0</v>
      </c>
      <c r="F48" s="140">
        <f>資金繰り!F22</f>
        <v>0</v>
      </c>
      <c r="G48" s="140">
        <f>資金繰り!G22</f>
        <v>0</v>
      </c>
      <c r="H48" s="140">
        <f>資金繰り!H22</f>
        <v>0</v>
      </c>
      <c r="I48" s="140">
        <f>資金繰り!I22</f>
        <v>0</v>
      </c>
      <c r="J48" s="140">
        <f>資金繰り!J22</f>
        <v>0</v>
      </c>
      <c r="K48" s="140">
        <f>資金繰り!K22</f>
        <v>0</v>
      </c>
      <c r="L48" s="140">
        <f>資金繰り!L22</f>
        <v>0</v>
      </c>
      <c r="M48" s="140">
        <f>資金繰り!M22</f>
        <v>0</v>
      </c>
      <c r="N48" s="140">
        <f>資金繰り!N22</f>
        <v>0</v>
      </c>
      <c r="O48" s="33">
        <f>SUM(C48:N48)</f>
        <v>0</v>
      </c>
      <c r="P48" s="27"/>
      <c r="Q48" s="29"/>
      <c r="R48" s="34" t="inlineStr">
        <is>
          <t xml:space="preserve">1年目は資金繰りシートから自動表示。2～3年目は年間額を入力</t>
        </is>
      </c>
    </row>
    <row r="49" spans="1:18" ht="50" customHeight="1">
      <c r="A49" s="37"/>
      <c r="B49" s="45" t="inlineStr">
        <is>
          <t xml:space="preserve">返済余力</t>
        </is>
      </c>
      <c r="C49" s="138">
        <f>C47+C35-C48</f>
        <v>0</v>
      </c>
      <c r="D49" s="138">
        <f>D47+D35-D48</f>
        <v>0</v>
      </c>
      <c r="E49" s="138">
        <f>E47+E35-E48</f>
        <v>0</v>
      </c>
      <c r="F49" s="138">
        <f>F47+F35-F48</f>
        <v>0</v>
      </c>
      <c r="G49" s="138">
        <f>G47+G35-G48</f>
        <v>0</v>
      </c>
      <c r="H49" s="138">
        <f>H47+H35-H48</f>
        <v>0</v>
      </c>
      <c r="I49" s="138">
        <f>I47+I35-I48</f>
        <v>0</v>
      </c>
      <c r="J49" s="138">
        <f>J47+J35-J48</f>
        <v>0</v>
      </c>
      <c r="K49" s="138">
        <f>K47+K35-K48</f>
        <v>0</v>
      </c>
      <c r="L49" s="138">
        <f>L47+L35-L48</f>
        <v>0</v>
      </c>
      <c r="M49" s="138">
        <f>M47+M35-M48</f>
        <v>0</v>
      </c>
      <c r="N49" s="138">
        <f>N47+N35-N48</f>
        <v>0</v>
      </c>
      <c r="O49" s="138">
        <f>O47+O35-O48</f>
        <v>0</v>
      </c>
      <c r="P49" s="138">
        <f>P47+P35-P48</f>
        <v>0</v>
      </c>
      <c r="Q49" s="139">
        <f>Q47+Q35-Q48</f>
        <v>0</v>
      </c>
      <c r="R49" s="34" t="inlineStr">
        <is>
          <t xml:space="preserve">純利益＋減価償却費－元本返済。マイナスなら返済が重い状態</t>
        </is>
      </c>
    </row>
    <row r="50" spans="1:18" ht="18">
      <c r="A50" s="1"/>
      <c r="B50" s="1"/>
      <c r="C50" s="1"/>
      <c r="D50" s="1"/>
      <c r="E50" s="1"/>
      <c r="F50" s="1"/>
      <c r="G50" s="1"/>
      <c r="H50" s="1"/>
      <c r="I50" s="1"/>
      <c r="J50" s="1"/>
      <c r="K50" s="1"/>
      <c r="L50" s="1"/>
      <c r="M50" s="1"/>
      <c r="N50" s="1"/>
      <c r="O50" s="1"/>
      <c r="P50" s="1"/>
      <c r="Q50" s="1"/>
      <c r="R50" s="1"/>
    </row>
    <row r="51" spans="1:18" ht="18">
      <c r="A51" s="1"/>
      <c r="B51" s="1"/>
      <c r="C51" s="1"/>
      <c r="D51" s="1"/>
      <c r="E51" s="1"/>
      <c r="F51" s="1"/>
      <c r="G51" s="1"/>
      <c r="H51" s="1"/>
      <c r="I51" s="1"/>
      <c r="J51" s="1"/>
      <c r="K51" s="1"/>
      <c r="L51" s="1"/>
      <c r="M51" s="1"/>
      <c r="N51" s="1"/>
      <c r="O51" s="1"/>
      <c r="P51" s="1"/>
      <c r="Q51" s="1"/>
      <c r="R51" s="1"/>
    </row>
    <row r="52" spans="1:18" ht="18">
      <c r="A52" s="1"/>
      <c r="B52" s="1"/>
      <c r="C52" s="1"/>
      <c r="D52" s="1"/>
      <c r="E52" s="1"/>
      <c r="F52" s="1"/>
      <c r="G52" s="1"/>
      <c r="H52" s="1"/>
      <c r="I52" s="1"/>
      <c r="J52" s="1"/>
      <c r="K52" s="1"/>
      <c r="L52" s="1"/>
      <c r="M52" s="1"/>
      <c r="N52" s="1"/>
      <c r="O52" s="1"/>
      <c r="P52" s="1"/>
      <c r="Q52" s="1"/>
      <c r="R52" s="1"/>
    </row>
    <row r="53" spans="1:18" ht="18">
      <c r="A53" s="1"/>
      <c r="B53" s="1"/>
      <c r="C53" s="1"/>
      <c r="D53" s="1"/>
      <c r="E53" s="1"/>
      <c r="F53" s="1"/>
      <c r="G53" s="1"/>
      <c r="H53" s="1"/>
      <c r="I53" s="1"/>
      <c r="J53" s="1"/>
      <c r="K53" s="1"/>
      <c r="L53" s="1"/>
      <c r="M53" s="1"/>
      <c r="N53" s="1"/>
      <c r="O53" s="1"/>
      <c r="P53" s="1"/>
      <c r="Q53" s="1"/>
      <c r="R53" s="1"/>
    </row>
    <row r="54" spans="1:18" ht="18">
      <c r="A54" s="1"/>
      <c r="B54" s="1"/>
      <c r="C54" s="1"/>
      <c r="D54" s="1"/>
      <c r="E54" s="1"/>
      <c r="F54" s="1"/>
      <c r="G54" s="1"/>
      <c r="H54" s="1"/>
      <c r="I54" s="1"/>
      <c r="J54" s="1"/>
      <c r="K54" s="1"/>
      <c r="L54" s="1"/>
      <c r="M54" s="1"/>
      <c r="N54" s="1"/>
      <c r="O54" s="1"/>
      <c r="P54" s="1"/>
      <c r="Q54" s="1"/>
      <c r="R54" s="1"/>
    </row>
    <row r="55" spans="1:18" ht="18">
      <c r="A55" s="1"/>
      <c r="B55" s="1"/>
      <c r="C55" s="1"/>
      <c r="D55" s="1"/>
      <c r="E55" s="1"/>
      <c r="F55" s="1"/>
      <c r="G55" s="1"/>
      <c r="H55" s="1"/>
      <c r="I55" s="1"/>
      <c r="J55" s="1"/>
      <c r="K55" s="1"/>
      <c r="L55" s="1"/>
      <c r="M55" s="1"/>
      <c r="N55" s="1"/>
      <c r="O55" s="1"/>
      <c r="P55" s="1"/>
      <c r="Q55" s="1"/>
      <c r="R55" s="1"/>
    </row>
    <row r="56" spans="1:18" ht="18">
      <c r="A56" s="1"/>
      <c r="B56" s="1"/>
      <c r="C56" s="1"/>
      <c r="D56" s="1"/>
      <c r="E56" s="1"/>
      <c r="F56" s="1"/>
      <c r="G56" s="1"/>
      <c r="H56" s="1"/>
      <c r="I56" s="1"/>
      <c r="J56" s="1"/>
      <c r="K56" s="1"/>
      <c r="L56" s="1"/>
      <c r="M56" s="1"/>
      <c r="N56" s="1"/>
      <c r="O56" s="1"/>
      <c r="P56" s="1"/>
      <c r="Q56" s="1"/>
      <c r="R56" s="1"/>
    </row>
    <row r="57" spans="1:18" ht="18">
      <c r="A57" s="1"/>
      <c r="B57" s="1"/>
      <c r="C57" s="1"/>
      <c r="D57" s="1"/>
      <c r="E57" s="1"/>
      <c r="F57" s="1"/>
      <c r="G57" s="1"/>
      <c r="H57" s="1"/>
      <c r="I57" s="1"/>
      <c r="J57" s="1"/>
      <c r="K57" s="1"/>
      <c r="L57" s="1"/>
      <c r="M57" s="1"/>
      <c r="N57" s="1"/>
      <c r="O57" s="1"/>
      <c r="P57" s="1"/>
      <c r="Q57" s="1"/>
      <c r="R57" s="1"/>
    </row>
    <row r="58" spans="1:18" ht="18">
      <c r="A58" s="1"/>
      <c r="B58" s="1"/>
      <c r="C58" s="1"/>
      <c r="D58" s="1"/>
      <c r="E58" s="1"/>
      <c r="F58" s="1"/>
      <c r="G58" s="1"/>
      <c r="H58" s="1"/>
      <c r="I58" s="1"/>
      <c r="J58" s="1"/>
      <c r="K58" s="1"/>
      <c r="L58" s="1"/>
      <c r="M58" s="1"/>
      <c r="N58" s="1"/>
      <c r="O58" s="1"/>
      <c r="P58" s="1"/>
      <c r="Q58" s="1"/>
      <c r="R58" s="1"/>
    </row>
    <row r="59" spans="1:18" ht="18">
      <c r="A59" s="1"/>
      <c r="B59" s="1"/>
      <c r="C59" s="1"/>
      <c r="D59" s="1"/>
      <c r="E59" s="1"/>
      <c r="F59" s="1"/>
      <c r="G59" s="1"/>
      <c r="H59" s="1"/>
      <c r="I59" s="1"/>
      <c r="J59" s="1"/>
      <c r="K59" s="1"/>
      <c r="L59" s="1"/>
      <c r="M59" s="1"/>
      <c r="N59" s="1"/>
      <c r="O59" s="1"/>
      <c r="P59" s="1"/>
      <c r="Q59" s="1"/>
      <c r="R59" s="1"/>
    </row>
    <row r="60" spans="1:18" ht="18">
      <c r="A60" s="1"/>
      <c r="B60" s="1"/>
      <c r="C60" s="1"/>
      <c r="D60" s="1"/>
      <c r="E60" s="1"/>
      <c r="F60" s="1"/>
      <c r="G60" s="1"/>
      <c r="H60" s="1"/>
      <c r="I60" s="1"/>
      <c r="J60" s="1"/>
      <c r="K60" s="1"/>
      <c r="L60" s="1"/>
      <c r="M60" s="1"/>
      <c r="N60" s="1"/>
      <c r="O60" s="1"/>
      <c r="P60" s="1"/>
      <c r="Q60" s="1"/>
      <c r="R60" s="1"/>
    </row>
    <row r="61" spans="1:18" ht="18">
      <c r="A61" s="1"/>
      <c r="B61" s="1"/>
      <c r="C61" s="1"/>
      <c r="D61" s="1"/>
      <c r="E61" s="1"/>
      <c r="F61" s="1"/>
      <c r="G61" s="1"/>
      <c r="H61" s="1"/>
      <c r="I61" s="1"/>
      <c r="J61" s="1"/>
      <c r="K61" s="1"/>
      <c r="L61" s="1"/>
      <c r="M61" s="1"/>
      <c r="N61" s="1"/>
      <c r="O61" s="1"/>
      <c r="P61" s="1"/>
      <c r="Q61" s="1"/>
      <c r="R61" s="1"/>
    </row>
    <row r="62" spans="1:18" ht="18">
      <c r="A62" s="1"/>
      <c r="B62" s="1"/>
      <c r="C62" s="1"/>
      <c r="D62" s="1"/>
      <c r="E62" s="1"/>
      <c r="F62" s="1"/>
      <c r="G62" s="1"/>
      <c r="H62" s="1"/>
      <c r="I62" s="1"/>
      <c r="J62" s="1"/>
      <c r="K62" s="1"/>
      <c r="L62" s="1"/>
      <c r="M62" s="1"/>
      <c r="N62" s="1"/>
      <c r="O62" s="1"/>
      <c r="P62" s="1"/>
      <c r="Q62" s="1"/>
      <c r="R62" s="1"/>
    </row>
    <row r="63" spans="1:18" ht="18">
      <c r="A63" s="1"/>
      <c r="B63" s="1"/>
      <c r="C63" s="1"/>
      <c r="D63" s="1"/>
      <c r="E63" s="1"/>
      <c r="F63" s="1"/>
      <c r="G63" s="1"/>
      <c r="H63" s="1"/>
      <c r="I63" s="1"/>
      <c r="J63" s="1"/>
      <c r="K63" s="1"/>
      <c r="L63" s="1"/>
      <c r="M63" s="1"/>
      <c r="N63" s="1"/>
      <c r="O63" s="1"/>
      <c r="P63" s="1"/>
      <c r="Q63" s="1"/>
      <c r="R63" s="1"/>
    </row>
    <row r="64" spans="1:18" ht="18">
      <c r="A64" s="1"/>
      <c r="B64" s="1"/>
      <c r="C64" s="1"/>
      <c r="D64" s="1"/>
      <c r="E64" s="1"/>
      <c r="F64" s="1"/>
      <c r="G64" s="1"/>
      <c r="H64" s="1"/>
      <c r="I64" s="1"/>
      <c r="J64" s="1"/>
      <c r="K64" s="1"/>
      <c r="L64" s="1"/>
      <c r="M64" s="1"/>
      <c r="N64" s="1"/>
      <c r="O64" s="1"/>
      <c r="P64" s="1"/>
      <c r="Q64" s="1"/>
      <c r="R64" s="1"/>
    </row>
    <row r="65" spans="1:18" ht="18">
      <c r="A65" s="1"/>
      <c r="B65" s="1"/>
      <c r="C65" s="1"/>
      <c r="D65" s="1"/>
      <c r="E65" s="1"/>
      <c r="F65" s="1"/>
      <c r="G65" s="1"/>
      <c r="H65" s="1"/>
      <c r="I65" s="1"/>
      <c r="J65" s="1"/>
      <c r="K65" s="1"/>
      <c r="L65" s="1"/>
      <c r="M65" s="1"/>
      <c r="N65" s="1"/>
      <c r="O65" s="1"/>
      <c r="P65" s="1"/>
      <c r="Q65" s="1"/>
      <c r="R65" s="1"/>
    </row>
    <row r="66" spans="1:18" ht="18">
      <c r="A66" s="1"/>
      <c r="B66" s="1"/>
      <c r="C66" s="1"/>
      <c r="D66" s="1"/>
      <c r="E66" s="1"/>
      <c r="F66" s="1"/>
      <c r="G66" s="1"/>
      <c r="H66" s="1"/>
      <c r="I66" s="1"/>
      <c r="J66" s="1"/>
      <c r="K66" s="1"/>
      <c r="L66" s="1"/>
      <c r="M66" s="1"/>
      <c r="N66" s="1"/>
      <c r="O66" s="1"/>
      <c r="P66" s="1"/>
      <c r="Q66" s="1"/>
      <c r="R66" s="1"/>
    </row>
    <row r="67" spans="1:18" ht="18">
      <c r="A67" s="1"/>
      <c r="B67" s="1"/>
      <c r="C67" s="1"/>
      <c r="D67" s="1"/>
      <c r="E67" s="1"/>
      <c r="F67" s="1"/>
      <c r="G67" s="1"/>
      <c r="H67" s="1"/>
      <c r="I67" s="1"/>
      <c r="J67" s="1"/>
      <c r="K67" s="1"/>
      <c r="L67" s="1"/>
      <c r="M67" s="1"/>
      <c r="N67" s="1"/>
      <c r="O67" s="1"/>
      <c r="P67" s="1"/>
      <c r="Q67" s="1"/>
      <c r="R67" s="1"/>
    </row>
    <row r="68" spans="1:18" ht="18">
      <c r="A68" s="1"/>
      <c r="B68" s="1"/>
      <c r="C68" s="1"/>
      <c r="D68" s="1"/>
      <c r="E68" s="1"/>
      <c r="F68" s="1"/>
      <c r="G68" s="1"/>
      <c r="H68" s="1"/>
      <c r="I68" s="1"/>
      <c r="J68" s="1"/>
      <c r="K68" s="1"/>
      <c r="L68" s="1"/>
      <c r="M68" s="1"/>
      <c r="N68" s="1"/>
      <c r="O68" s="1"/>
      <c r="P68" s="1"/>
      <c r="Q68" s="1"/>
      <c r="R68" s="1"/>
    </row>
    <row r="69" spans="1:18" ht="18">
      <c r="A69" s="1"/>
      <c r="B69" s="1"/>
      <c r="C69" s="1"/>
      <c r="D69" s="1"/>
      <c r="E69" s="1"/>
      <c r="F69" s="1"/>
      <c r="G69" s="1"/>
      <c r="H69" s="1"/>
      <c r="I69" s="1"/>
      <c r="J69" s="1"/>
      <c r="K69" s="1"/>
      <c r="L69" s="1"/>
      <c r="M69" s="1"/>
      <c r="N69" s="1"/>
      <c r="O69" s="1"/>
      <c r="P69" s="1"/>
      <c r="Q69" s="1"/>
      <c r="R69" s="1"/>
    </row>
    <row r="70" spans="1:18" ht="18">
      <c r="A70" s="1"/>
      <c r="B70" s="1"/>
      <c r="C70" s="1"/>
      <c r="D70" s="1"/>
      <c r="E70" s="1"/>
      <c r="F70" s="1"/>
      <c r="G70" s="1"/>
      <c r="H70" s="1"/>
      <c r="I70" s="1"/>
      <c r="J70" s="1"/>
      <c r="K70" s="1"/>
      <c r="L70" s="1"/>
      <c r="M70" s="1"/>
      <c r="N70" s="1"/>
      <c r="O70" s="1"/>
      <c r="P70" s="1"/>
      <c r="Q70" s="1"/>
      <c r="R70" s="1"/>
    </row>
  </sheetData>
  <mergeCells count="2">
    <mergeCell ref="A1:R2"/>
    <mergeCell ref="A3:R3"/>
  </mergeCells>
  <phoneticPr fontId="22"/>
  <conditionalFormatting sqref="C38:Q44 C47:Q47 C49:Q49">
    <cfRule type="cellIs" dxfId="2" priority="1" operator="lessThan">
      <formula>0</formula>
    </cfRule>
  </conditionalFormatting>
  <pageMargins left="0.7" right="0.7" top="0.75" bottom="0.75" header="0.3" footer="0.3"/>
  <pageSetup paperSize="9" orientation="landscape" fitToWidth="1" fitToHeight="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51"/>
  <sheetViews>
    <sheetView workbookViewId="0">
      <pane xSplit="2" ySplit="5" topLeftCell="C6" activePane="bottomRight" state="frozen"/>
      <selection pane="topRight"/>
      <selection pane="bottomLeft"/>
      <selection pane="bottomRight" activeCell="C6" sqref="C6"/>
    </sheetView>
  </sheetViews>
  <sheetFormatPr defaultRowHeight="14"/>
  <cols>
    <col min="1" max="1" width="12" customWidth="1"/>
    <col min="2" max="2" width="25" customWidth="1"/>
    <col min="3" max="14" width="13" customWidth="1"/>
    <col min="15" max="15" width="15" customWidth="1"/>
    <col min="16" max="16" width="34" customWidth="1"/>
  </cols>
  <sheetData>
    <row r="1" spans="1:16" ht="24" customHeight="1">
      <c r="A1" s="91" t="s">
        <v>103</v>
      </c>
      <c r="B1" s="91"/>
      <c r="C1" s="91"/>
      <c r="D1" s="91"/>
      <c r="E1" s="91"/>
      <c r="F1" s="91"/>
      <c r="G1" s="91"/>
      <c r="H1" s="91"/>
      <c r="I1" s="91"/>
      <c r="J1" s="91"/>
      <c r="K1" s="91"/>
      <c r="L1" s="91"/>
      <c r="M1" s="91"/>
      <c r="N1" s="91"/>
      <c r="O1" s="91"/>
      <c r="P1" s="91"/>
    </row>
    <row r="2" spans="1:16" ht="24" customHeight="1">
      <c r="A2" s="91"/>
      <c r="B2" s="91"/>
      <c r="C2" s="91"/>
      <c r="D2" s="91"/>
      <c r="E2" s="91"/>
      <c r="F2" s="91"/>
      <c r="G2" s="91"/>
      <c r="H2" s="91"/>
      <c r="I2" s="91"/>
      <c r="J2" s="91"/>
      <c r="K2" s="91"/>
      <c r="L2" s="91"/>
      <c r="M2" s="91"/>
      <c r="N2" s="91"/>
      <c r="O2" s="91"/>
      <c r="P2" s="91"/>
    </row>
    <row r="3" spans="1:16" ht="18">
      <c r="A3" s="125" t="inlineStr">
        <is>
          <t xml:space="preserve">売上の入金と経費の支払いは「使い方」シートで選んだ時期に合わせて自動計算します。税金や例外的な入出金は手入力し、月末の現預金を確認します。</t>
        </is>
      </c>
      <c r="B3" s="125"/>
      <c r="C3" s="125"/>
      <c r="D3" s="125"/>
      <c r="E3" s="125"/>
      <c r="F3" s="125"/>
      <c r="G3" s="125"/>
      <c r="H3" s="125"/>
      <c r="I3" s="125"/>
      <c r="J3" s="125"/>
      <c r="K3" s="125"/>
      <c r="L3" s="125"/>
      <c r="M3" s="125"/>
      <c r="N3" s="125"/>
      <c r="O3" s="125"/>
      <c r="P3" s="125"/>
    </row>
    <row r="4" spans="1:16" ht="18">
      <c r="A4" s="1"/>
      <c r="B4" s="1"/>
      <c r="C4" s="1"/>
      <c r="D4" s="1"/>
      <c r="E4" s="1"/>
      <c r="F4" s="1"/>
      <c r="G4" s="1"/>
      <c r="H4" s="1"/>
      <c r="I4" s="1"/>
      <c r="J4" s="1"/>
      <c r="K4" s="1"/>
      <c r="L4" s="1"/>
      <c r="M4" s="1"/>
      <c r="N4" s="1"/>
      <c r="O4" s="1"/>
      <c r="P4" s="1"/>
    </row>
    <row r="5" spans="1:16" ht="18">
      <c r="A5" s="47" t="s">
        <v>45</v>
      </c>
      <c r="B5" s="48" t="s">
        <v>3</v>
      </c>
      <c r="C5" s="49">
        <f ca="1">DATE(YEAR(使い方!$B$8),MONTH(使い方!$B$8)+0,1)</f>
        <v>46296</v>
      </c>
      <c r="D5" s="49">
        <f ca="1">DATE(YEAR(使い方!$B$8),MONTH(使い方!$B$8)+1,1)</f>
        <v>46327</v>
      </c>
      <c r="E5" s="49">
        <f ca="1">DATE(YEAR(使い方!$B$8),MONTH(使い方!$B$8)+2,1)</f>
        <v>46357</v>
      </c>
      <c r="F5" s="49">
        <f ca="1">DATE(YEAR(使い方!$B$8),MONTH(使い方!$B$8)+3,1)</f>
        <v>46388</v>
      </c>
      <c r="G5" s="49">
        <f ca="1">DATE(YEAR(使い方!$B$8),MONTH(使い方!$B$8)+4,1)</f>
        <v>46419</v>
      </c>
      <c r="H5" s="49">
        <f ca="1">DATE(YEAR(使い方!$B$8),MONTH(使い方!$B$8)+5,1)</f>
        <v>46447</v>
      </c>
      <c r="I5" s="49">
        <f ca="1">DATE(YEAR(使い方!$B$8),MONTH(使い方!$B$8)+6,1)</f>
        <v>46478</v>
      </c>
      <c r="J5" s="49">
        <f ca="1">DATE(YEAR(使い方!$B$8),MONTH(使い方!$B$8)+7,1)</f>
        <v>46508</v>
      </c>
      <c r="K5" s="49">
        <f ca="1">DATE(YEAR(使い方!$B$8),MONTH(使い方!$B$8)+8,1)</f>
        <v>46539</v>
      </c>
      <c r="L5" s="49">
        <f ca="1">DATE(YEAR(使い方!$B$8),MONTH(使い方!$B$8)+9,1)</f>
        <v>46569</v>
      </c>
      <c r="M5" s="49">
        <f ca="1">DATE(YEAR(使い方!$B$8),MONTH(使い方!$B$8)+10,1)</f>
        <v>46600</v>
      </c>
      <c r="N5" s="49">
        <f ca="1">DATE(YEAR(使い方!$B$8),MONTH(使い方!$B$8)+11,1)</f>
        <v>46631</v>
      </c>
      <c r="O5" s="48" t="s">
        <v>105</v>
      </c>
      <c r="P5" s="50" t="s">
        <v>106</v>
      </c>
    </row>
    <row r="6" spans="1:16" ht="18">
      <c r="A6" s="5"/>
      <c r="B6" s="1"/>
      <c r="C6" s="1"/>
      <c r="D6" s="1"/>
      <c r="E6" s="1"/>
      <c r="F6" s="1"/>
      <c r="G6" s="1"/>
      <c r="H6" s="1"/>
      <c r="I6" s="1"/>
      <c r="J6" s="1"/>
      <c r="K6" s="1"/>
      <c r="L6" s="1"/>
      <c r="M6" s="1"/>
      <c r="N6" s="1"/>
      <c r="O6" s="1"/>
      <c r="P6" s="7"/>
    </row>
    <row r="7" spans="1:16" ht="36">
      <c r="A7" s="5" t="s">
        <v>107</v>
      </c>
      <c r="B7" s="1" t="s">
        <v>108</v>
      </c>
      <c r="C7" s="25">
        <f>使い方!$B$9</f>
        <v>0</v>
      </c>
      <c r="D7" s="25">
        <f t="shared" ref="D7:N7" si="0">C27</f>
        <v>0</v>
      </c>
      <c r="E7" s="25">
        <f t="shared" si="0"/>
        <v>0</v>
      </c>
      <c r="F7" s="25">
        <f t="shared" si="0"/>
        <v>0</v>
      </c>
      <c r="G7" s="25">
        <f t="shared" si="0"/>
        <v>0</v>
      </c>
      <c r="H7" s="25">
        <f t="shared" si="0"/>
        <v>0</v>
      </c>
      <c r="I7" s="25">
        <f t="shared" si="0"/>
        <v>0</v>
      </c>
      <c r="J7" s="25">
        <f t="shared" si="0"/>
        <v>0</v>
      </c>
      <c r="K7" s="25">
        <f t="shared" si="0"/>
        <v>0</v>
      </c>
      <c r="L7" s="25">
        <f t="shared" si="0"/>
        <v>0</v>
      </c>
      <c r="M7" s="25">
        <f t="shared" si="0"/>
        <v>0</v>
      </c>
      <c r="N7" s="25">
        <f t="shared" si="0"/>
        <v>0</v>
      </c>
      <c r="O7" s="25">
        <f>C7</f>
        <v>0</v>
      </c>
      <c r="P7" s="51" t="s">
        <v>109</v>
      </c>
    </row>
    <row r="8" spans="1:16" ht="50" customHeight="1">
      <c r="A8" s="5" t="s">
        <v>110</v>
      </c>
      <c r="B8" s="1" t="inlineStr">
        <is>
          <t xml:space="preserve">収支計画上の売上高（参考）</t>
        </is>
      </c>
      <c r="C8" s="52">
        <f>収支計画書!C13</f>
        <v>0</v>
      </c>
      <c r="D8" s="52">
        <f>収支計画書!D13</f>
        <v>0</v>
      </c>
      <c r="E8" s="52">
        <f>収支計画書!E13</f>
        <v>0</v>
      </c>
      <c r="F8" s="52">
        <f>収支計画書!F13</f>
        <v>0</v>
      </c>
      <c r="G8" s="52">
        <f>収支計画書!G13</f>
        <v>0</v>
      </c>
      <c r="H8" s="52">
        <f>収支計画書!H13</f>
        <v>0</v>
      </c>
      <c r="I8" s="52">
        <f>収支計画書!I13</f>
        <v>0</v>
      </c>
      <c r="J8" s="52">
        <f>収支計画書!J13</f>
        <v>0</v>
      </c>
      <c r="K8" s="52">
        <f>収支計画書!K13</f>
        <v>0</v>
      </c>
      <c r="L8" s="52">
        <f>収支計画書!L13</f>
        <v>0</v>
      </c>
      <c r="M8" s="52">
        <f>収支計画書!M13</f>
        <v>0</v>
      </c>
      <c r="N8" s="52">
        <f>収支計画書!N13</f>
        <v>0</v>
      </c>
      <c r="O8" s="25">
        <f t="shared" ref="O8:O26" si="1">SUM(C8:N8)</f>
        <v>0</v>
      </c>
      <c r="P8" s="51" t="inlineStr">
        <is>
          <t xml:space="preserve">収支計画書の売上高を表示。見比べるための参考値で、資金繰りの計算には含みません</t>
        </is>
      </c>
    </row>
    <row r="9" spans="1:16" ht="50" customHeight="1">
      <c r="A9" s="5" t="s">
        <v>113</v>
      </c>
      <c r="B9" s="1" t="inlineStr">
        <is>
          <t xml:space="preserve">売上代金の入金（自動計算）</t>
        </is>
      </c>
      <c r="C9" s="140">
        <f>CHOOSE(IFERROR(MATCH(使い方!$B$11,{"当月","翌月","翌々月"},0),2),収支計画書!C8,0,0)+CHOOSE(IFERROR(MATCH(使い方!$B$12,{"当月","翌月","翌々月"},0),2),収支計画書!C11,0,0)+CHOOSE(IFERROR(MATCH(使い方!$B$13,{"当月","翌月","翌々月"},0),2),収支計画書!C12,0,0)</f>
        <v>0</v>
      </c>
      <c r="D9" s="140">
        <f>CHOOSE(IFERROR(MATCH(使い方!$B$11,{"当月","翌月","翌々月"},0),2),収支計画書!D8,収支計画書!C8,0)+CHOOSE(IFERROR(MATCH(使い方!$B$12,{"当月","翌月","翌々月"},0),2),収支計画書!D11,収支計画書!C11,0)+CHOOSE(IFERROR(MATCH(使い方!$B$13,{"当月","翌月","翌々月"},0),2),収支計画書!D12,収支計画書!C12,0)</f>
        <v>0</v>
      </c>
      <c r="E9" s="140">
        <f>CHOOSE(IFERROR(MATCH(使い方!$B$11,{"当月","翌月","翌々月"},0),2),収支計画書!E8,収支計画書!D8,収支計画書!C8)+CHOOSE(IFERROR(MATCH(使い方!$B$12,{"当月","翌月","翌々月"},0),2),収支計画書!E11,収支計画書!D11,収支計画書!C11)+CHOOSE(IFERROR(MATCH(使い方!$B$13,{"当月","翌月","翌々月"},0),2),収支計画書!E12,収支計画書!D12,収支計画書!C12)</f>
        <v>0</v>
      </c>
      <c r="F9" s="140">
        <f>CHOOSE(IFERROR(MATCH(使い方!$B$11,{"当月","翌月","翌々月"},0),2),収支計画書!F8,収支計画書!E8,収支計画書!D8)+CHOOSE(IFERROR(MATCH(使い方!$B$12,{"当月","翌月","翌々月"},0),2),収支計画書!F11,収支計画書!E11,収支計画書!D11)+CHOOSE(IFERROR(MATCH(使い方!$B$13,{"当月","翌月","翌々月"},0),2),収支計画書!F12,収支計画書!E12,収支計画書!D12)</f>
        <v>0</v>
      </c>
      <c r="G9" s="140">
        <f>CHOOSE(IFERROR(MATCH(使い方!$B$11,{"当月","翌月","翌々月"},0),2),収支計画書!G8,収支計画書!F8,収支計画書!E8)+CHOOSE(IFERROR(MATCH(使い方!$B$12,{"当月","翌月","翌々月"},0),2),収支計画書!G11,収支計画書!F11,収支計画書!E11)+CHOOSE(IFERROR(MATCH(使い方!$B$13,{"当月","翌月","翌々月"},0),2),収支計画書!G12,収支計画書!F12,収支計画書!E12)</f>
        <v>0</v>
      </c>
      <c r="H9" s="140">
        <f>CHOOSE(IFERROR(MATCH(使い方!$B$11,{"当月","翌月","翌々月"},0),2),収支計画書!H8,収支計画書!G8,収支計画書!F8)+CHOOSE(IFERROR(MATCH(使い方!$B$12,{"当月","翌月","翌々月"},0),2),収支計画書!H11,収支計画書!G11,収支計画書!F11)+CHOOSE(IFERROR(MATCH(使い方!$B$13,{"当月","翌月","翌々月"},0),2),収支計画書!H12,収支計画書!G12,収支計画書!F12)</f>
        <v>0</v>
      </c>
      <c r="I9" s="140">
        <f>CHOOSE(IFERROR(MATCH(使い方!$B$11,{"当月","翌月","翌々月"},0),2),収支計画書!I8,収支計画書!H8,収支計画書!G8)+CHOOSE(IFERROR(MATCH(使い方!$B$12,{"当月","翌月","翌々月"},0),2),収支計画書!I11,収支計画書!H11,収支計画書!G11)+CHOOSE(IFERROR(MATCH(使い方!$B$13,{"当月","翌月","翌々月"},0),2),収支計画書!I12,収支計画書!H12,収支計画書!G12)</f>
        <v>0</v>
      </c>
      <c r="J9" s="140">
        <f>CHOOSE(IFERROR(MATCH(使い方!$B$11,{"当月","翌月","翌々月"},0),2),収支計画書!J8,収支計画書!I8,収支計画書!H8)+CHOOSE(IFERROR(MATCH(使い方!$B$12,{"当月","翌月","翌々月"},0),2),収支計画書!J11,収支計画書!I11,収支計画書!H11)+CHOOSE(IFERROR(MATCH(使い方!$B$13,{"当月","翌月","翌々月"},0),2),収支計画書!J12,収支計画書!I12,収支計画書!H12)</f>
        <v>0</v>
      </c>
      <c r="K9" s="140">
        <f>CHOOSE(IFERROR(MATCH(使い方!$B$11,{"当月","翌月","翌々月"},0),2),収支計画書!K8,収支計画書!J8,収支計画書!I8)+CHOOSE(IFERROR(MATCH(使い方!$B$12,{"当月","翌月","翌々月"},0),2),収支計画書!K11,収支計画書!J11,収支計画書!I11)+CHOOSE(IFERROR(MATCH(使い方!$B$13,{"当月","翌月","翌々月"},0),2),収支計画書!K12,収支計画書!J12,収支計画書!I12)</f>
        <v>0</v>
      </c>
      <c r="L9" s="140">
        <f>CHOOSE(IFERROR(MATCH(使い方!$B$11,{"当月","翌月","翌々月"},0),2),収支計画書!L8,収支計画書!K8,収支計画書!J8)+CHOOSE(IFERROR(MATCH(使い方!$B$12,{"当月","翌月","翌々月"},0),2),収支計画書!L11,収支計画書!K11,収支計画書!J11)+CHOOSE(IFERROR(MATCH(使い方!$B$13,{"当月","翌月","翌々月"},0),2),収支計画書!L12,収支計画書!K12,収支計画書!J12)</f>
        <v>0</v>
      </c>
      <c r="M9" s="140">
        <f>CHOOSE(IFERROR(MATCH(使い方!$B$11,{"当月","翌月","翌々月"},0),2),収支計画書!M8,収支計画書!L8,収支計画書!K8)+CHOOSE(IFERROR(MATCH(使い方!$B$12,{"当月","翌月","翌々月"},0),2),収支計画書!M11,収支計画書!L11,収支計画書!K11)+CHOOSE(IFERROR(MATCH(使い方!$B$13,{"当月","翌月","翌々月"},0),2),収支計画書!M12,収支計画書!L12,収支計画書!K12)</f>
        <v>0</v>
      </c>
      <c r="N9" s="140">
        <f>CHOOSE(IFERROR(MATCH(使い方!$B$11,{"当月","翌月","翌々月"},0),2),収支計画書!N8,収支計画書!M8,収支計画書!L8)+CHOOSE(IFERROR(MATCH(使い方!$B$12,{"当月","翌月","翌々月"},0),2),収支計画書!N11,収支計画書!M11,収支計画書!L11)+CHOOSE(IFERROR(MATCH(使い方!$B$13,{"当月","翌月","翌々月"},0),2),収支計画書!N12,収支計画書!M12,収支計画書!L12)</f>
        <v>0</v>
      </c>
      <c r="O9" s="25">
        <f t="shared" si="1"/>
        <v>0</v>
      </c>
      <c r="P9" s="51" t="inlineStr">
        <is>
          <t xml:space="preserve">使い方シートで選んだ入金時期（当月・翌月・翌々月）に合わせて、収支計画書の売上から自動計算</t>
        </is>
      </c>
    </row>
    <row r="10" spans="1:16" ht="50" customHeight="1">
      <c r="A10" s="5"/>
      <c r="B10" s="1" t="inlineStr">
        <is>
          <t xml:space="preserve">その他の入金・調整</t>
        </is>
      </c>
      <c r="C10" s="22"/>
      <c r="D10" s="23"/>
      <c r="E10" s="23"/>
      <c r="F10" s="23"/>
      <c r="G10" s="23"/>
      <c r="H10" s="23"/>
      <c r="I10" s="23"/>
      <c r="J10" s="23"/>
      <c r="K10" s="23"/>
      <c r="L10" s="23"/>
      <c r="M10" s="23"/>
      <c r="N10" s="24"/>
      <c r="O10" s="25">
        <f t="shared" si="1"/>
        <v>0</v>
      </c>
      <c r="P10" s="51" t="inlineStr">
        <is>
          <t xml:space="preserve">前受金、消費税分、前期の売掛金の回収、入金時期の例外など。差し引く場合はマイナスで入力</t>
        </is>
      </c>
    </row>
    <row r="11" spans="1:16" ht="18">
      <c r="A11" s="53"/>
      <c r="B11" s="54" t="s">
        <v>117</v>
      </c>
      <c r="C11" s="55">
        <f t="shared" ref="C11:N11" si="2">SUM(C9:C10)</f>
        <v>0</v>
      </c>
      <c r="D11" s="55">
        <f t="shared" si="2"/>
        <v>0</v>
      </c>
      <c r="E11" s="55">
        <f t="shared" si="2"/>
        <v>0</v>
      </c>
      <c r="F11" s="55">
        <f t="shared" si="2"/>
        <v>0</v>
      </c>
      <c r="G11" s="55">
        <f t="shared" si="2"/>
        <v>0</v>
      </c>
      <c r="H11" s="55">
        <f t="shared" si="2"/>
        <v>0</v>
      </c>
      <c r="I11" s="55">
        <f t="shared" si="2"/>
        <v>0</v>
      </c>
      <c r="J11" s="55">
        <f t="shared" si="2"/>
        <v>0</v>
      </c>
      <c r="K11" s="55">
        <f t="shared" si="2"/>
        <v>0</v>
      </c>
      <c r="L11" s="55">
        <f t="shared" si="2"/>
        <v>0</v>
      </c>
      <c r="M11" s="55">
        <f t="shared" si="2"/>
        <v>0</v>
      </c>
      <c r="N11" s="55">
        <f t="shared" si="2"/>
        <v>0</v>
      </c>
      <c r="O11" s="55">
        <f t="shared" si="1"/>
        <v>0</v>
      </c>
      <c r="P11" s="51"/>
    </row>
    <row r="12" spans="1:16" ht="20" customHeight="1">
      <c r="A12" s="5" t="s">
        <v>110</v>
      </c>
      <c r="B12" s="1" t="inlineStr">
        <is>
          <t xml:space="preserve">収支計画上の費用（参考）</t>
        </is>
      </c>
      <c r="C12" s="52">
        <f>収支計画書!C18+収支計画書!C37+収支計画書!C42</f>
        <v>0</v>
      </c>
      <c r="D12" s="52">
        <f>収支計画書!D18+収支計画書!D37+収支計画書!D42</f>
        <v>0</v>
      </c>
      <c r="E12" s="52">
        <f>収支計画書!E18+収支計画書!E37+収支計画書!E42</f>
        <v>0</v>
      </c>
      <c r="F12" s="52">
        <f>収支計画書!F18+収支計画書!F37+収支計画書!F42</f>
        <v>0</v>
      </c>
      <c r="G12" s="52">
        <f>収支計画書!G18+収支計画書!G37+収支計画書!G42</f>
        <v>0</v>
      </c>
      <c r="H12" s="52">
        <f>収支計画書!H18+収支計画書!H37+収支計画書!H42</f>
        <v>0</v>
      </c>
      <c r="I12" s="52">
        <f>収支計画書!I18+収支計画書!I37+収支計画書!I42</f>
        <v>0</v>
      </c>
      <c r="J12" s="52">
        <f>収支計画書!J18+収支計画書!J37+収支計画書!J42</f>
        <v>0</v>
      </c>
      <c r="K12" s="52">
        <f>収支計画書!K18+収支計画書!K37+収支計画書!K42</f>
        <v>0</v>
      </c>
      <c r="L12" s="52">
        <f>収支計画書!L18+収支計画書!L37+収支計画書!L42</f>
        <v>0</v>
      </c>
      <c r="M12" s="52">
        <f>収支計画書!M18+収支計画書!M37+収支計画書!M42</f>
        <v>0</v>
      </c>
      <c r="N12" s="52">
        <f>収支計画書!N18+収支計画書!N37+収支計画書!N42</f>
        <v>0</v>
      </c>
      <c r="O12" s="25">
        <f t="shared" si="1"/>
        <v>0</v>
      </c>
      <c r="P12" s="51" t="s">
        <v>119</v>
      </c>
    </row>
    <row r="13" spans="1:16" ht="50" customHeight="1">
      <c r="A13" s="5" t="s">
        <v>120</v>
      </c>
      <c r="B13" s="1" t="s">
        <v>121</v>
      </c>
      <c r="C13" s="140">
        <f>CHOOSE(IFERROR(MATCH(使い方!$B$14,{"当月","翌月","翌々月"},0),2),収支計画書!C18,0,0)</f>
        <v>0</v>
      </c>
      <c r="D13" s="140">
        <f>CHOOSE(IFERROR(MATCH(使い方!$B$14,{"当月","翌月","翌々月"},0),2),収支計画書!D18,収支計画書!C18,0)</f>
        <v>0</v>
      </c>
      <c r="E13" s="140">
        <f>CHOOSE(IFERROR(MATCH(使い方!$B$14,{"当月","翌月","翌々月"},0),2),収支計画書!E18,収支計画書!D18,収支計画書!C18)</f>
        <v>0</v>
      </c>
      <c r="F13" s="140">
        <f>CHOOSE(IFERROR(MATCH(使い方!$B$14,{"当月","翌月","翌々月"},0),2),収支計画書!F18,収支計画書!E18,収支計画書!D18)</f>
        <v>0</v>
      </c>
      <c r="G13" s="140">
        <f>CHOOSE(IFERROR(MATCH(使い方!$B$14,{"当月","翌月","翌々月"},0),2),収支計画書!G18,収支計画書!F18,収支計画書!E18)</f>
        <v>0</v>
      </c>
      <c r="H13" s="140">
        <f>CHOOSE(IFERROR(MATCH(使い方!$B$14,{"当月","翌月","翌々月"},0),2),収支計画書!H18,収支計画書!G18,収支計画書!F18)</f>
        <v>0</v>
      </c>
      <c r="I13" s="140">
        <f>CHOOSE(IFERROR(MATCH(使い方!$B$14,{"当月","翌月","翌々月"},0),2),収支計画書!I18,収支計画書!H18,収支計画書!G18)</f>
        <v>0</v>
      </c>
      <c r="J13" s="140">
        <f>CHOOSE(IFERROR(MATCH(使い方!$B$14,{"当月","翌月","翌々月"},0),2),収支計画書!J18,収支計画書!I18,収支計画書!H18)</f>
        <v>0</v>
      </c>
      <c r="K13" s="140">
        <f>CHOOSE(IFERROR(MATCH(使い方!$B$14,{"当月","翌月","翌々月"},0),2),収支計画書!K18,収支計画書!J18,収支計画書!I18)</f>
        <v>0</v>
      </c>
      <c r="L13" s="140">
        <f>CHOOSE(IFERROR(MATCH(使い方!$B$14,{"当月","翌月","翌々月"},0),2),収支計画書!L18,収支計画書!K18,収支計画書!J18)</f>
        <v>0</v>
      </c>
      <c r="M13" s="140">
        <f>CHOOSE(IFERROR(MATCH(使い方!$B$14,{"当月","翌月","翌々月"},0),2),収支計画書!M18,収支計画書!L18,収支計画書!K18)</f>
        <v>0</v>
      </c>
      <c r="N13" s="140">
        <f>CHOOSE(IFERROR(MATCH(使い方!$B$14,{"当月","翌月","翌々月"},0),2),収支計画書!N18,収支計画書!M18,収支計画書!L18)</f>
        <v>0</v>
      </c>
      <c r="O13" s="25">
        <f t="shared" si="1"/>
        <v>0</v>
      </c>
      <c r="P13" s="51" t="inlineStr">
        <is>
          <t xml:space="preserve">使い方シートで選んだ支払時期に合わせ、収支計画書の売上原価から自動計算</t>
        </is>
      </c>
    </row>
    <row r="14" spans="1:16" ht="50" customHeight="1">
      <c r="A14" s="5"/>
      <c r="B14" s="1" t="s">
        <v>123</v>
      </c>
      <c r="C14" s="140">
        <f>CHOOSE(IFERROR(MATCH(使い方!$B$15,{"当月","翌月","翌々月"},0),2),SUM(収支計画書!C22:C25),0,0)</f>
        <v>0</v>
      </c>
      <c r="D14" s="140">
        <f>CHOOSE(IFERROR(MATCH(使い方!$B$15,{"当月","翌月","翌々月"},0),2),SUM(収支計画書!D22:D25),SUM(収支計画書!C22:C25),0)</f>
        <v>0</v>
      </c>
      <c r="E14" s="140">
        <f>CHOOSE(IFERROR(MATCH(使い方!$B$15,{"当月","翌月","翌々月"},0),2),SUM(収支計画書!E22:E25),SUM(収支計画書!D22:D25),SUM(収支計画書!C22:C25))</f>
        <v>0</v>
      </c>
      <c r="F14" s="140">
        <f>CHOOSE(IFERROR(MATCH(使い方!$B$15,{"当月","翌月","翌々月"},0),2),SUM(収支計画書!F22:F25),SUM(収支計画書!E22:E25),SUM(収支計画書!D22:D25))</f>
        <v>0</v>
      </c>
      <c r="G14" s="140">
        <f>CHOOSE(IFERROR(MATCH(使い方!$B$15,{"当月","翌月","翌々月"},0),2),SUM(収支計画書!G22:G25),SUM(収支計画書!F22:F25),SUM(収支計画書!E22:E25))</f>
        <v>0</v>
      </c>
      <c r="H14" s="140">
        <f>CHOOSE(IFERROR(MATCH(使い方!$B$15,{"当月","翌月","翌々月"},0),2),SUM(収支計画書!H22:H25),SUM(収支計画書!G22:G25),SUM(収支計画書!F22:F25))</f>
        <v>0</v>
      </c>
      <c r="I14" s="140">
        <f>CHOOSE(IFERROR(MATCH(使い方!$B$15,{"当月","翌月","翌々月"},0),2),SUM(収支計画書!I22:I25),SUM(収支計画書!H22:H25),SUM(収支計画書!G22:G25))</f>
        <v>0</v>
      </c>
      <c r="J14" s="140">
        <f>CHOOSE(IFERROR(MATCH(使い方!$B$15,{"当月","翌月","翌々月"},0),2),SUM(収支計画書!J22:J25),SUM(収支計画書!I22:I25),SUM(収支計画書!H22:H25))</f>
        <v>0</v>
      </c>
      <c r="K14" s="140">
        <f>CHOOSE(IFERROR(MATCH(使い方!$B$15,{"当月","翌月","翌々月"},0),2),SUM(収支計画書!K22:K25),SUM(収支計画書!J22:J25),SUM(収支計画書!I22:I25))</f>
        <v>0</v>
      </c>
      <c r="L14" s="140">
        <f>CHOOSE(IFERROR(MATCH(使い方!$B$15,{"当月","翌月","翌々月"},0),2),SUM(収支計画書!L22:L25),SUM(収支計画書!K22:K25),SUM(収支計画書!J22:J25))</f>
        <v>0</v>
      </c>
      <c r="M14" s="140">
        <f>CHOOSE(IFERROR(MATCH(使い方!$B$15,{"当月","翌月","翌々月"},0),2),SUM(収支計画書!M22:M25),SUM(収支計画書!L22:L25),SUM(収支計画書!K22:K25))</f>
        <v>0</v>
      </c>
      <c r="N14" s="140">
        <f>CHOOSE(IFERROR(MATCH(使い方!$B$15,{"当月","翌月","翌々月"},0),2),SUM(収支計画書!N22:N25),SUM(収支計画書!M22:M25),SUM(収支計画書!L22:L25))</f>
        <v>0</v>
      </c>
      <c r="O14" s="25">
        <f t="shared" si="1"/>
        <v>0</v>
      </c>
      <c r="P14" s="51" t="inlineStr">
        <is>
          <t xml:space="preserve">役員報酬・給与・アルバイト給与・法定福利費を、選んだ支払時期に合わせて自動計算</t>
        </is>
      </c>
    </row>
    <row r="15" spans="1:16" ht="50" customHeight="1">
      <c r="A15" s="5"/>
      <c r="B15" s="1" t="s">
        <v>125</v>
      </c>
      <c r="C15" s="140">
        <f>CHOOSE(IFERROR(MATCH(使い方!$B$16,{"当月","翌月","翌々月"},0),2),SUM(収支計画書!C26:C27),0,0)</f>
        <v>0</v>
      </c>
      <c r="D15" s="140">
        <f>CHOOSE(IFERROR(MATCH(使い方!$B$16,{"当月","翌月","翌々月"},0),2),SUM(収支計画書!D26:D27),SUM(収支計画書!C26:C27),0)</f>
        <v>0</v>
      </c>
      <c r="E15" s="140">
        <f>CHOOSE(IFERROR(MATCH(使い方!$B$16,{"当月","翌月","翌々月"},0),2),SUM(収支計画書!E26:E27),SUM(収支計画書!D26:D27),SUM(収支計画書!C26:C27))</f>
        <v>0</v>
      </c>
      <c r="F15" s="140">
        <f>CHOOSE(IFERROR(MATCH(使い方!$B$16,{"当月","翌月","翌々月"},0),2),SUM(収支計画書!F26:F27),SUM(収支計画書!E26:E27),SUM(収支計画書!D26:D27))</f>
        <v>0</v>
      </c>
      <c r="G15" s="140">
        <f>CHOOSE(IFERROR(MATCH(使い方!$B$16,{"当月","翌月","翌々月"},0),2),SUM(収支計画書!G26:G27),SUM(収支計画書!F26:F27),SUM(収支計画書!E26:E27))</f>
        <v>0</v>
      </c>
      <c r="H15" s="140">
        <f>CHOOSE(IFERROR(MATCH(使い方!$B$16,{"当月","翌月","翌々月"},0),2),SUM(収支計画書!H26:H27),SUM(収支計画書!G26:G27),SUM(収支計画書!F26:F27))</f>
        <v>0</v>
      </c>
      <c r="I15" s="140">
        <f>CHOOSE(IFERROR(MATCH(使い方!$B$16,{"当月","翌月","翌々月"},0),2),SUM(収支計画書!I26:I27),SUM(収支計画書!H26:H27),SUM(収支計画書!G26:G27))</f>
        <v>0</v>
      </c>
      <c r="J15" s="140">
        <f>CHOOSE(IFERROR(MATCH(使い方!$B$16,{"当月","翌月","翌々月"},0),2),SUM(収支計画書!J26:J27),SUM(収支計画書!I26:I27),SUM(収支計画書!H26:H27))</f>
        <v>0</v>
      </c>
      <c r="K15" s="140">
        <f>CHOOSE(IFERROR(MATCH(使い方!$B$16,{"当月","翌月","翌々月"},0),2),SUM(収支計画書!K26:K27),SUM(収支計画書!J26:J27),SUM(収支計画書!I26:I27))</f>
        <v>0</v>
      </c>
      <c r="L15" s="140">
        <f>CHOOSE(IFERROR(MATCH(使い方!$B$16,{"当月","翌月","翌々月"},0),2),SUM(収支計画書!L26:L27),SUM(収支計画書!K26:K27),SUM(収支計画書!J26:J27))</f>
        <v>0</v>
      </c>
      <c r="M15" s="140">
        <f>CHOOSE(IFERROR(MATCH(使い方!$B$16,{"当月","翌月","翌々月"},0),2),SUM(収支計画書!M26:M27),SUM(収支計画書!L26:L27),SUM(収支計画書!K26:K27))</f>
        <v>0</v>
      </c>
      <c r="N15" s="140">
        <f>CHOOSE(IFERROR(MATCH(使い方!$B$16,{"当月","翌月","翌々月"},0),2),SUM(収支計画書!N26:N27),SUM(収支計画書!M26:M27),SUM(収支計画書!L26:L27))</f>
        <v>0</v>
      </c>
      <c r="O15" s="25">
        <f t="shared" si="1"/>
        <v>0</v>
      </c>
      <c r="P15" s="51" t="inlineStr">
        <is>
          <t xml:space="preserve">地代家賃・水道光熱費を、選んだ支払時期に合わせて自動計算</t>
        </is>
      </c>
    </row>
    <row r="16" spans="1:16" ht="50" customHeight="1">
      <c r="A16" s="5"/>
      <c r="B16" s="1" t="inlineStr">
        <is>
          <t xml:space="preserve">その他経費・利息の支払</t>
        </is>
      </c>
      <c r="C16" s="140">
        <f>CHOOSE(IFERROR(MATCH(使い方!$B$17,{"当月","翌月","翌々月"},0),2),(SUM(収支計画書!C28:C34)+収支計画書!C36),0,0)+収支計画書!C42</f>
        <v>0</v>
      </c>
      <c r="D16" s="140">
        <f>CHOOSE(IFERROR(MATCH(使い方!$B$17,{"当月","翌月","翌々月"},0),2),(SUM(収支計画書!D28:D34)+収支計画書!D36),(SUM(収支計画書!C28:C34)+収支計画書!C36),0)+収支計画書!D42</f>
        <v>0</v>
      </c>
      <c r="E16" s="140">
        <f>CHOOSE(IFERROR(MATCH(使い方!$B$17,{"当月","翌月","翌々月"},0),2),(SUM(収支計画書!E28:E34)+収支計画書!E36),(SUM(収支計画書!D28:D34)+収支計画書!D36),(SUM(収支計画書!C28:C34)+収支計画書!C36))+収支計画書!E42</f>
        <v>0</v>
      </c>
      <c r="F16" s="140">
        <f>CHOOSE(IFERROR(MATCH(使い方!$B$17,{"当月","翌月","翌々月"},0),2),(SUM(収支計画書!F28:F34)+収支計画書!F36),(SUM(収支計画書!E28:E34)+収支計画書!E36),(SUM(収支計画書!D28:D34)+収支計画書!D36))+収支計画書!F42</f>
        <v>0</v>
      </c>
      <c r="G16" s="140">
        <f>CHOOSE(IFERROR(MATCH(使い方!$B$17,{"当月","翌月","翌々月"},0),2),(SUM(収支計画書!G28:G34)+収支計画書!G36),(SUM(収支計画書!F28:F34)+収支計画書!F36),(SUM(収支計画書!E28:E34)+収支計画書!E36))+収支計画書!G42</f>
        <v>0</v>
      </c>
      <c r="H16" s="140">
        <f>CHOOSE(IFERROR(MATCH(使い方!$B$17,{"当月","翌月","翌々月"},0),2),(SUM(収支計画書!H28:H34)+収支計画書!H36),(SUM(収支計画書!G28:G34)+収支計画書!G36),(SUM(収支計画書!F28:F34)+収支計画書!F36))+収支計画書!H42</f>
        <v>0</v>
      </c>
      <c r="I16" s="140">
        <f>CHOOSE(IFERROR(MATCH(使い方!$B$17,{"当月","翌月","翌々月"},0),2),(SUM(収支計画書!I28:I34)+収支計画書!I36),(SUM(収支計画書!H28:H34)+収支計画書!H36),(SUM(収支計画書!G28:G34)+収支計画書!G36))+収支計画書!I42</f>
        <v>0</v>
      </c>
      <c r="J16" s="140">
        <f>CHOOSE(IFERROR(MATCH(使い方!$B$17,{"当月","翌月","翌々月"},0),2),(SUM(収支計画書!J28:J34)+収支計画書!J36),(SUM(収支計画書!I28:I34)+収支計画書!I36),(SUM(収支計画書!H28:H34)+収支計画書!H36))+収支計画書!J42</f>
        <v>0</v>
      </c>
      <c r="K16" s="140">
        <f>CHOOSE(IFERROR(MATCH(使い方!$B$17,{"当月","翌月","翌々月"},0),2),(SUM(収支計画書!K28:K34)+収支計画書!K36),(SUM(収支計画書!J28:J34)+収支計画書!J36),(SUM(収支計画書!I28:I34)+収支計画書!I36))+収支計画書!K42</f>
        <v>0</v>
      </c>
      <c r="L16" s="140">
        <f>CHOOSE(IFERROR(MATCH(使い方!$B$17,{"当月","翌月","翌々月"},0),2),(SUM(収支計画書!L28:L34)+収支計画書!L36),(SUM(収支計画書!K28:K34)+収支計画書!K36),(SUM(収支計画書!J28:J34)+収支計画書!J36))+収支計画書!L42</f>
        <v>0</v>
      </c>
      <c r="M16" s="140">
        <f>CHOOSE(IFERROR(MATCH(使い方!$B$17,{"当月","翌月","翌々月"},0),2),(SUM(収支計画書!M28:M34)+収支計画書!M36),(SUM(収支計画書!L28:L34)+収支計画書!L36),(SUM(収支計画書!K28:K34)+収支計画書!K36))+収支計画書!M42</f>
        <v>0</v>
      </c>
      <c r="N16" s="140">
        <f>CHOOSE(IFERROR(MATCH(使い方!$B$17,{"当月","翌月","翌々月"},0),2),(SUM(収支計画書!N28:N34)+収支計画書!N36),(SUM(収支計画書!M28:M34)+収支計画書!M36),(SUM(収支計画書!L28:L34)+収支計画書!L36))+収支計画書!N42</f>
        <v>0</v>
      </c>
      <c r="O16" s="25">
        <f t="shared" si="1"/>
        <v>0</v>
      </c>
      <c r="P16" s="51" t="inlineStr">
        <is>
          <t xml:space="preserve">その他の経費は選んだ支払時期で、支払利息は当月払いで自動計算（減価償却費は含みません）</t>
        </is>
      </c>
    </row>
    <row r="17" spans="1:16" ht="50" customHeight="1">
      <c r="A17" s="5"/>
      <c r="B17" s="1" t="inlineStr">
        <is>
          <t xml:space="preserve">税金・その他の支払</t>
        </is>
      </c>
      <c r="C17" s="22"/>
      <c r="D17" s="23"/>
      <c r="E17" s="23"/>
      <c r="F17" s="23"/>
      <c r="G17" s="23"/>
      <c r="H17" s="23"/>
      <c r="I17" s="23"/>
      <c r="J17" s="23"/>
      <c r="K17" s="23"/>
      <c r="L17" s="23"/>
      <c r="M17" s="23"/>
      <c r="N17" s="24"/>
      <c r="O17" s="25">
        <f t="shared" si="1"/>
        <v>0</v>
      </c>
      <c r="P17" s="51" t="inlineStr">
        <is>
          <t xml:space="preserve">法人税・消費税などの納税、前期の買掛金、支払時期の例外などを手入力。差し引く場合はマイナスで入力</t>
        </is>
      </c>
    </row>
    <row r="18" spans="1:16" ht="18">
      <c r="A18" s="53"/>
      <c r="B18" s="54" t="s">
        <v>130</v>
      </c>
      <c r="C18" s="55">
        <f t="shared" ref="C18:N18" si="3">SUM(C13:C17)</f>
        <v>0</v>
      </c>
      <c r="D18" s="55">
        <f t="shared" si="3"/>
        <v>0</v>
      </c>
      <c r="E18" s="55">
        <f t="shared" si="3"/>
        <v>0</v>
      </c>
      <c r="F18" s="55">
        <f t="shared" si="3"/>
        <v>0</v>
      </c>
      <c r="G18" s="55">
        <f t="shared" si="3"/>
        <v>0</v>
      </c>
      <c r="H18" s="55">
        <f t="shared" si="3"/>
        <v>0</v>
      </c>
      <c r="I18" s="55">
        <f t="shared" si="3"/>
        <v>0</v>
      </c>
      <c r="J18" s="55">
        <f t="shared" si="3"/>
        <v>0</v>
      </c>
      <c r="K18" s="55">
        <f t="shared" si="3"/>
        <v>0</v>
      </c>
      <c r="L18" s="55">
        <f t="shared" si="3"/>
        <v>0</v>
      </c>
      <c r="M18" s="55">
        <f t="shared" si="3"/>
        <v>0</v>
      </c>
      <c r="N18" s="55">
        <f t="shared" si="3"/>
        <v>0</v>
      </c>
      <c r="O18" s="55">
        <f t="shared" si="1"/>
        <v>0</v>
      </c>
      <c r="P18" s="51" t="inlineStr">
        <is>
          <t xml:space="preserve">減価償却費は現金の支出がないため含みません</t>
        </is>
      </c>
    </row>
    <row r="19" spans="1:16" ht="36" customHeight="1">
      <c r="A19" s="5" t="s">
        <v>131</v>
      </c>
      <c r="B19" s="1" t="inlineStr">
        <is>
          <t xml:space="preserve">設備売却などの収入</t>
        </is>
      </c>
      <c r="C19" s="22"/>
      <c r="D19" s="23"/>
      <c r="E19" s="23"/>
      <c r="F19" s="23"/>
      <c r="G19" s="23"/>
      <c r="H19" s="23"/>
      <c r="I19" s="23"/>
      <c r="J19" s="23"/>
      <c r="K19" s="23"/>
      <c r="L19" s="23"/>
      <c r="M19" s="23"/>
      <c r="N19" s="24"/>
      <c r="O19" s="25">
        <f t="shared" si="1"/>
        <v>0</v>
      </c>
      <c r="P19" s="51" t="inlineStr">
        <is>
          <t xml:space="preserve">車両・機械などの売却代金や下取り額。売却益が出る場合は収支計画書の営業外収益にも反映</t>
        </is>
      </c>
    </row>
    <row r="20" spans="1:16" ht="18">
      <c r="A20" s="5"/>
      <c r="B20" s="1" t="inlineStr">
        <is>
          <t xml:space="preserve">設備投資の支出</t>
        </is>
      </c>
      <c r="C20" s="22"/>
      <c r="D20" s="23"/>
      <c r="E20" s="23"/>
      <c r="F20" s="23"/>
      <c r="G20" s="23"/>
      <c r="H20" s="23"/>
      <c r="I20" s="23"/>
      <c r="J20" s="23"/>
      <c r="K20" s="23"/>
      <c r="L20" s="23"/>
      <c r="M20" s="23"/>
      <c r="N20" s="24"/>
      <c r="O20" s="25">
        <f t="shared" si="1"/>
        <v>0</v>
      </c>
      <c r="P20" s="51" t="s">
        <v>133</v>
      </c>
    </row>
    <row r="21" spans="1:16" ht="18">
      <c r="A21" s="5" t="s">
        <v>134</v>
      </c>
      <c r="B21" s="1" t="s">
        <v>135</v>
      </c>
      <c r="C21" s="22"/>
      <c r="D21" s="23"/>
      <c r="E21" s="23"/>
      <c r="F21" s="23"/>
      <c r="G21" s="23"/>
      <c r="H21" s="23"/>
      <c r="I21" s="23"/>
      <c r="J21" s="23"/>
      <c r="K21" s="23"/>
      <c r="L21" s="23"/>
      <c r="M21" s="23"/>
      <c r="N21" s="24"/>
      <c r="O21" s="25">
        <f t="shared" si="1"/>
        <v>0</v>
      </c>
      <c r="P21" s="51" t="s">
        <v>136</v>
      </c>
    </row>
    <row r="22" spans="1:16" ht="18">
      <c r="A22" s="5"/>
      <c r="B22" s="1" t="s">
        <v>137</v>
      </c>
      <c r="C22" s="22"/>
      <c r="D22" s="23"/>
      <c r="E22" s="23"/>
      <c r="F22" s="23"/>
      <c r="G22" s="23"/>
      <c r="H22" s="23"/>
      <c r="I22" s="23"/>
      <c r="J22" s="23"/>
      <c r="K22" s="23"/>
      <c r="L22" s="23"/>
      <c r="M22" s="23"/>
      <c r="N22" s="24"/>
      <c r="O22" s="25">
        <f t="shared" si="1"/>
        <v>0</v>
      </c>
      <c r="P22" s="51" t="inlineStr">
        <is>
          <t xml:space="preserve">元本返済のみ。支払利息は「その他経費・利息の支払」へ</t>
        </is>
      </c>
    </row>
    <row r="23" spans="1:16" ht="18">
      <c r="A23" s="5"/>
      <c r="B23" s="1" t="s">
        <v>139</v>
      </c>
      <c r="C23" s="22"/>
      <c r="D23" s="23"/>
      <c r="E23" s="23"/>
      <c r="F23" s="23"/>
      <c r="G23" s="23"/>
      <c r="H23" s="23"/>
      <c r="I23" s="23"/>
      <c r="J23" s="23"/>
      <c r="K23" s="23"/>
      <c r="L23" s="23"/>
      <c r="M23" s="23"/>
      <c r="N23" s="24"/>
      <c r="O23" s="25">
        <f t="shared" si="1"/>
        <v>0</v>
      </c>
      <c r="P23" s="51"/>
    </row>
    <row r="24" spans="1:16" ht="18">
      <c r="A24" s="5"/>
      <c r="B24" s="1" t="s">
        <v>140</v>
      </c>
      <c r="C24" s="22"/>
      <c r="D24" s="23"/>
      <c r="E24" s="23"/>
      <c r="F24" s="23"/>
      <c r="G24" s="23"/>
      <c r="H24" s="23"/>
      <c r="I24" s="23"/>
      <c r="J24" s="23"/>
      <c r="K24" s="23"/>
      <c r="L24" s="23"/>
      <c r="M24" s="23"/>
      <c r="N24" s="24"/>
      <c r="O24" s="25">
        <f t="shared" si="1"/>
        <v>0</v>
      </c>
      <c r="P24" s="51"/>
    </row>
    <row r="25" spans="1:16" ht="18">
      <c r="A25" s="53"/>
      <c r="B25" s="54" t="s">
        <v>141</v>
      </c>
      <c r="C25" s="55">
        <f t="shared" ref="C25:N25" si="4">C21-C22+C23+C24</f>
        <v>0</v>
      </c>
      <c r="D25" s="55">
        <f t="shared" si="4"/>
        <v>0</v>
      </c>
      <c r="E25" s="55">
        <f t="shared" si="4"/>
        <v>0</v>
      </c>
      <c r="F25" s="55">
        <f t="shared" si="4"/>
        <v>0</v>
      </c>
      <c r="G25" s="55">
        <f t="shared" si="4"/>
        <v>0</v>
      </c>
      <c r="H25" s="55">
        <f t="shared" si="4"/>
        <v>0</v>
      </c>
      <c r="I25" s="55">
        <f t="shared" si="4"/>
        <v>0</v>
      </c>
      <c r="J25" s="55">
        <f t="shared" si="4"/>
        <v>0</v>
      </c>
      <c r="K25" s="55">
        <f t="shared" si="4"/>
        <v>0</v>
      </c>
      <c r="L25" s="55">
        <f t="shared" si="4"/>
        <v>0</v>
      </c>
      <c r="M25" s="55">
        <f t="shared" si="4"/>
        <v>0</v>
      </c>
      <c r="N25" s="55">
        <f t="shared" si="4"/>
        <v>0</v>
      </c>
      <c r="O25" s="55">
        <f t="shared" si="1"/>
        <v>0</v>
      </c>
      <c r="P25" s="51"/>
    </row>
    <row r="26" spans="1:16" ht="18">
      <c r="A26" s="53" t="s">
        <v>107</v>
      </c>
      <c r="B26" s="54" t="s">
        <v>142</v>
      </c>
      <c r="C26" s="55">
        <f t="shared" ref="C26:N26" si="5">C11-C18+C19-C20+C25</f>
        <v>0</v>
      </c>
      <c r="D26" s="55">
        <f t="shared" si="5"/>
        <v>0</v>
      </c>
      <c r="E26" s="55">
        <f t="shared" si="5"/>
        <v>0</v>
      </c>
      <c r="F26" s="55">
        <f t="shared" si="5"/>
        <v>0</v>
      </c>
      <c r="G26" s="55">
        <f t="shared" si="5"/>
        <v>0</v>
      </c>
      <c r="H26" s="55">
        <f t="shared" si="5"/>
        <v>0</v>
      </c>
      <c r="I26" s="55">
        <f t="shared" si="5"/>
        <v>0</v>
      </c>
      <c r="J26" s="55">
        <f t="shared" si="5"/>
        <v>0</v>
      </c>
      <c r="K26" s="55">
        <f t="shared" si="5"/>
        <v>0</v>
      </c>
      <c r="L26" s="55">
        <f t="shared" si="5"/>
        <v>0</v>
      </c>
      <c r="M26" s="55">
        <f t="shared" si="5"/>
        <v>0</v>
      </c>
      <c r="N26" s="55">
        <f t="shared" si="5"/>
        <v>0</v>
      </c>
      <c r="O26" s="55">
        <f t="shared" si="1"/>
        <v>0</v>
      </c>
      <c r="P26" s="51"/>
    </row>
    <row r="27" spans="1:16" ht="36">
      <c r="A27" s="56"/>
      <c r="B27" s="57" t="s">
        <v>143</v>
      </c>
      <c r="C27" s="58">
        <f t="shared" ref="C27:N27" si="6">C7+C26</f>
        <v>0</v>
      </c>
      <c r="D27" s="58">
        <f t="shared" si="6"/>
        <v>0</v>
      </c>
      <c r="E27" s="58">
        <f t="shared" si="6"/>
        <v>0</v>
      </c>
      <c r="F27" s="58">
        <f t="shared" si="6"/>
        <v>0</v>
      </c>
      <c r="G27" s="58">
        <f t="shared" si="6"/>
        <v>0</v>
      </c>
      <c r="H27" s="58">
        <f t="shared" si="6"/>
        <v>0</v>
      </c>
      <c r="I27" s="58">
        <f t="shared" si="6"/>
        <v>0</v>
      </c>
      <c r="J27" s="58">
        <f t="shared" si="6"/>
        <v>0</v>
      </c>
      <c r="K27" s="58">
        <f t="shared" si="6"/>
        <v>0</v>
      </c>
      <c r="L27" s="58">
        <f t="shared" si="6"/>
        <v>0</v>
      </c>
      <c r="M27" s="58">
        <f t="shared" si="6"/>
        <v>0</v>
      </c>
      <c r="N27" s="58">
        <f t="shared" si="6"/>
        <v>0</v>
      </c>
      <c r="O27" s="58">
        <f>N27</f>
        <v>0</v>
      </c>
      <c r="P27" s="59" t="s">
        <v>144</v>
      </c>
    </row>
    <row r="28" spans="1:16" ht="18">
      <c r="A28" s="1"/>
      <c r="B28" s="1"/>
      <c r="C28" s="1"/>
      <c r="D28" s="1"/>
      <c r="E28" s="1"/>
      <c r="F28" s="1"/>
      <c r="G28" s="1"/>
      <c r="H28" s="1"/>
      <c r="I28" s="1"/>
      <c r="J28" s="1"/>
      <c r="K28" s="1"/>
      <c r="L28" s="1"/>
      <c r="M28" s="1"/>
      <c r="N28" s="1"/>
      <c r="O28" s="1"/>
      <c r="P28" s="1"/>
    </row>
    <row r="29" spans="1:16" ht="18">
      <c r="A29" s="1"/>
      <c r="B29" s="1"/>
      <c r="C29" s="1"/>
      <c r="D29" s="1"/>
      <c r="E29" s="1"/>
      <c r="F29" s="1"/>
      <c r="G29" s="1"/>
      <c r="H29" s="1"/>
      <c r="I29" s="1"/>
      <c r="J29" s="1"/>
      <c r="K29" s="1"/>
      <c r="L29" s="1"/>
      <c r="M29" s="1"/>
      <c r="N29" s="1"/>
      <c r="O29" s="1"/>
      <c r="P29" s="1"/>
    </row>
    <row r="30" spans="1:16" ht="18">
      <c r="A30" s="1"/>
      <c r="B30" s="1"/>
      <c r="C30" s="1"/>
      <c r="D30" s="1"/>
      <c r="E30" s="1"/>
      <c r="F30" s="1"/>
      <c r="G30" s="1"/>
      <c r="H30" s="1"/>
      <c r="I30" s="1"/>
      <c r="J30" s="1"/>
      <c r="K30" s="1"/>
      <c r="L30" s="1"/>
      <c r="M30" s="1"/>
      <c r="N30" s="1"/>
      <c r="O30" s="1"/>
      <c r="P30" s="1"/>
    </row>
    <row r="31" spans="1:16" ht="18">
      <c r="A31" s="1"/>
      <c r="B31" s="1"/>
      <c r="C31" s="1"/>
      <c r="D31" s="1"/>
      <c r="E31" s="1"/>
      <c r="F31" s="1"/>
      <c r="G31" s="1"/>
      <c r="H31" s="1"/>
      <c r="I31" s="1"/>
      <c r="J31" s="1"/>
      <c r="K31" s="1"/>
      <c r="L31" s="1"/>
      <c r="M31" s="1"/>
      <c r="N31" s="1"/>
      <c r="O31" s="1"/>
      <c r="P31" s="1"/>
    </row>
    <row r="32" spans="1:16" ht="18">
      <c r="A32" s="1"/>
      <c r="B32" s="1"/>
      <c r="C32" s="1"/>
      <c r="D32" s="1"/>
      <c r="E32" s="1"/>
      <c r="F32" s="1"/>
      <c r="G32" s="1"/>
      <c r="H32" s="1"/>
      <c r="I32" s="1"/>
      <c r="J32" s="1"/>
      <c r="K32" s="1"/>
      <c r="L32" s="1"/>
      <c r="M32" s="1"/>
      <c r="N32" s="1"/>
      <c r="O32" s="1"/>
      <c r="P32" s="1"/>
    </row>
    <row r="33" spans="1:16" ht="18">
      <c r="A33" s="1"/>
      <c r="B33" s="1"/>
      <c r="C33" s="1"/>
      <c r="D33" s="1"/>
      <c r="E33" s="1"/>
      <c r="F33" s="1"/>
      <c r="G33" s="1"/>
      <c r="H33" s="1"/>
      <c r="I33" s="1"/>
      <c r="J33" s="1"/>
      <c r="K33" s="1"/>
      <c r="L33" s="1"/>
      <c r="M33" s="1"/>
      <c r="N33" s="1"/>
      <c r="O33" s="1"/>
      <c r="P33" s="1"/>
    </row>
    <row r="34" spans="1:16" ht="18">
      <c r="A34" s="1"/>
      <c r="B34" s="1"/>
      <c r="C34" s="1"/>
      <c r="D34" s="1"/>
      <c r="E34" s="1"/>
      <c r="F34" s="1"/>
      <c r="G34" s="1"/>
      <c r="H34" s="1"/>
      <c r="I34" s="1"/>
      <c r="J34" s="1"/>
      <c r="K34" s="1"/>
      <c r="L34" s="1"/>
      <c r="M34" s="1"/>
      <c r="N34" s="1"/>
      <c r="O34" s="1"/>
      <c r="P34" s="1"/>
    </row>
    <row r="35" spans="1:16" ht="18">
      <c r="A35" s="1"/>
      <c r="B35" s="1"/>
      <c r="C35" s="1"/>
      <c r="D35" s="1"/>
      <c r="E35" s="1"/>
      <c r="F35" s="1"/>
      <c r="G35" s="1"/>
      <c r="H35" s="1"/>
      <c r="I35" s="1"/>
      <c r="J35" s="1"/>
      <c r="K35" s="1"/>
      <c r="L35" s="1"/>
      <c r="M35" s="1"/>
      <c r="N35" s="1"/>
      <c r="O35" s="1"/>
      <c r="P35" s="1"/>
    </row>
    <row r="36" spans="1:16" ht="18">
      <c r="A36" s="1"/>
      <c r="B36" s="1"/>
      <c r="C36" s="1"/>
      <c r="D36" s="1"/>
      <c r="E36" s="1"/>
      <c r="F36" s="1"/>
      <c r="G36" s="1"/>
      <c r="H36" s="1"/>
      <c r="I36" s="1"/>
      <c r="J36" s="1"/>
      <c r="K36" s="1"/>
      <c r="L36" s="1"/>
      <c r="M36" s="1"/>
      <c r="N36" s="1"/>
      <c r="O36" s="1"/>
      <c r="P36" s="1"/>
    </row>
    <row r="37" spans="1:16" ht="18">
      <c r="A37" s="1"/>
      <c r="B37" s="1"/>
      <c r="C37" s="1"/>
      <c r="D37" s="1"/>
      <c r="E37" s="1"/>
      <c r="F37" s="1"/>
      <c r="G37" s="1"/>
      <c r="H37" s="1"/>
      <c r="I37" s="1"/>
      <c r="J37" s="1"/>
      <c r="K37" s="1"/>
      <c r="L37" s="1"/>
      <c r="M37" s="1"/>
      <c r="N37" s="1"/>
      <c r="O37" s="1"/>
      <c r="P37" s="1"/>
    </row>
    <row r="38" spans="1:16" ht="18">
      <c r="A38" s="1"/>
      <c r="B38" s="1"/>
      <c r="C38" s="1"/>
      <c r="D38" s="1"/>
      <c r="E38" s="1"/>
      <c r="F38" s="1"/>
      <c r="G38" s="1"/>
      <c r="H38" s="1"/>
      <c r="I38" s="1"/>
      <c r="J38" s="1"/>
      <c r="K38" s="1"/>
      <c r="L38" s="1"/>
      <c r="M38" s="1"/>
      <c r="N38" s="1"/>
      <c r="O38" s="1"/>
      <c r="P38" s="1"/>
    </row>
    <row r="39" spans="1:16" ht="18">
      <c r="A39" s="1"/>
      <c r="B39" s="1"/>
      <c r="C39" s="1"/>
      <c r="D39" s="1"/>
      <c r="E39" s="1"/>
      <c r="F39" s="1"/>
      <c r="G39" s="1"/>
      <c r="H39" s="1"/>
      <c r="I39" s="1"/>
      <c r="J39" s="1"/>
      <c r="K39" s="1"/>
      <c r="L39" s="1"/>
      <c r="M39" s="1"/>
      <c r="N39" s="1"/>
      <c r="O39" s="1"/>
      <c r="P39" s="1"/>
    </row>
    <row r="40" spans="1:16" ht="18">
      <c r="A40" s="1"/>
      <c r="B40" s="1"/>
      <c r="C40" s="1"/>
      <c r="D40" s="1"/>
      <c r="E40" s="1"/>
      <c r="F40" s="1"/>
      <c r="G40" s="1"/>
      <c r="H40" s="1"/>
      <c r="I40" s="1"/>
      <c r="J40" s="1"/>
      <c r="K40" s="1"/>
      <c r="L40" s="1"/>
      <c r="M40" s="1"/>
      <c r="N40" s="1"/>
      <c r="O40" s="1"/>
      <c r="P40" s="1"/>
    </row>
    <row r="41" spans="1:16" ht="18">
      <c r="A41" s="1"/>
      <c r="B41" s="1"/>
      <c r="C41" s="1"/>
      <c r="D41" s="1"/>
      <c r="E41" s="1"/>
      <c r="F41" s="1"/>
      <c r="G41" s="1"/>
      <c r="H41" s="1"/>
      <c r="I41" s="1"/>
      <c r="J41" s="1"/>
      <c r="K41" s="1"/>
      <c r="L41" s="1"/>
      <c r="M41" s="1"/>
      <c r="N41" s="1"/>
      <c r="O41" s="1"/>
      <c r="P41" s="1"/>
    </row>
    <row r="42" spans="1:16" ht="18">
      <c r="A42" s="1"/>
      <c r="B42" s="1"/>
      <c r="C42" s="1"/>
      <c r="D42" s="1"/>
      <c r="E42" s="1"/>
      <c r="F42" s="1"/>
      <c r="G42" s="1"/>
      <c r="H42" s="1"/>
      <c r="I42" s="1"/>
      <c r="J42" s="1"/>
      <c r="K42" s="1"/>
      <c r="L42" s="1"/>
      <c r="M42" s="1"/>
      <c r="N42" s="1"/>
      <c r="O42" s="1"/>
      <c r="P42" s="1"/>
    </row>
    <row r="43" spans="1:16" ht="18">
      <c r="A43" s="1"/>
      <c r="B43" s="1"/>
      <c r="C43" s="1"/>
      <c r="D43" s="1"/>
      <c r="E43" s="1"/>
      <c r="F43" s="1"/>
      <c r="G43" s="1"/>
      <c r="H43" s="1"/>
      <c r="I43" s="1"/>
      <c r="J43" s="1"/>
      <c r="K43" s="1"/>
      <c r="L43" s="1"/>
      <c r="M43" s="1"/>
      <c r="N43" s="1"/>
      <c r="O43" s="1"/>
      <c r="P43" s="1"/>
    </row>
    <row r="44" spans="1:16" ht="18">
      <c r="A44" s="1"/>
      <c r="B44" s="1"/>
      <c r="C44" s="1"/>
      <c r="D44" s="1"/>
      <c r="E44" s="1"/>
      <c r="F44" s="1"/>
      <c r="G44" s="1"/>
      <c r="H44" s="1"/>
      <c r="I44" s="1"/>
      <c r="J44" s="1"/>
      <c r="K44" s="1"/>
      <c r="L44" s="1"/>
      <c r="M44" s="1"/>
      <c r="N44" s="1"/>
      <c r="O44" s="1"/>
      <c r="P44" s="1"/>
    </row>
    <row r="45" spans="1:16" ht="18">
      <c r="A45" s="1"/>
      <c r="B45" s="1"/>
      <c r="C45" s="1"/>
      <c r="D45" s="1"/>
      <c r="E45" s="1"/>
      <c r="F45" s="1"/>
      <c r="G45" s="1"/>
      <c r="H45" s="1"/>
      <c r="I45" s="1"/>
      <c r="J45" s="1"/>
      <c r="K45" s="1"/>
      <c r="L45" s="1"/>
      <c r="M45" s="1"/>
      <c r="N45" s="1"/>
      <c r="O45" s="1"/>
      <c r="P45" s="1"/>
    </row>
    <row r="46" spans="1:16" ht="18">
      <c r="A46" s="1"/>
      <c r="B46" s="1"/>
      <c r="C46" s="1"/>
      <c r="D46" s="1"/>
      <c r="E46" s="1"/>
      <c r="F46" s="1"/>
      <c r="G46" s="1"/>
      <c r="H46" s="1"/>
      <c r="I46" s="1"/>
      <c r="J46" s="1"/>
      <c r="K46" s="1"/>
      <c r="L46" s="1"/>
      <c r="M46" s="1"/>
      <c r="N46" s="1"/>
      <c r="O46" s="1"/>
      <c r="P46" s="1"/>
    </row>
    <row r="47" spans="1:16" ht="18">
      <c r="A47" s="1"/>
      <c r="B47" s="1"/>
      <c r="C47" s="1"/>
      <c r="D47" s="1"/>
      <c r="E47" s="1"/>
      <c r="F47" s="1"/>
      <c r="G47" s="1"/>
      <c r="H47" s="1"/>
      <c r="I47" s="1"/>
      <c r="J47" s="1"/>
      <c r="K47" s="1"/>
      <c r="L47" s="1"/>
      <c r="M47" s="1"/>
      <c r="N47" s="1"/>
      <c r="O47" s="1"/>
      <c r="P47" s="1"/>
    </row>
    <row r="48" spans="1:16" ht="18">
      <c r="A48" s="1"/>
      <c r="B48" s="1"/>
      <c r="C48" s="1"/>
      <c r="D48" s="1"/>
      <c r="E48" s="1"/>
      <c r="F48" s="1"/>
      <c r="G48" s="1"/>
      <c r="H48" s="1"/>
      <c r="I48" s="1"/>
      <c r="J48" s="1"/>
      <c r="K48" s="1"/>
      <c r="L48" s="1"/>
      <c r="M48" s="1"/>
      <c r="N48" s="1"/>
      <c r="O48" s="1"/>
      <c r="P48" s="1"/>
    </row>
    <row r="49" spans="1:16" ht="18">
      <c r="A49" s="1"/>
      <c r="B49" s="1"/>
      <c r="C49" s="1"/>
      <c r="D49" s="1"/>
      <c r="E49" s="1"/>
      <c r="F49" s="1"/>
      <c r="G49" s="1"/>
      <c r="H49" s="1"/>
      <c r="I49" s="1"/>
      <c r="J49" s="1"/>
      <c r="K49" s="1"/>
      <c r="L49" s="1"/>
      <c r="M49" s="1"/>
      <c r="N49" s="1"/>
      <c r="O49" s="1"/>
      <c r="P49" s="1"/>
    </row>
    <row r="50" spans="1:16" ht="18">
      <c r="A50" s="1"/>
      <c r="B50" s="1"/>
      <c r="C50" s="1"/>
      <c r="D50" s="1"/>
      <c r="E50" s="1"/>
      <c r="F50" s="1"/>
      <c r="G50" s="1"/>
      <c r="H50" s="1"/>
      <c r="I50" s="1"/>
      <c r="J50" s="1"/>
      <c r="K50" s="1"/>
      <c r="L50" s="1"/>
      <c r="M50" s="1"/>
      <c r="N50" s="1"/>
      <c r="O50" s="1"/>
      <c r="P50" s="1"/>
    </row>
    <row r="51" spans="1:16" ht="18">
      <c r="A51" s="1"/>
      <c r="B51" s="1"/>
      <c r="C51" s="1"/>
      <c r="D51" s="1"/>
      <c r="E51" s="1"/>
      <c r="F51" s="1"/>
      <c r="G51" s="1"/>
      <c r="H51" s="1"/>
      <c r="I51" s="1"/>
      <c r="J51" s="1"/>
      <c r="K51" s="1"/>
      <c r="L51" s="1"/>
      <c r="M51" s="1"/>
      <c r="N51" s="1"/>
      <c r="O51" s="1"/>
      <c r="P51" s="1"/>
    </row>
  </sheetData>
  <mergeCells count="2">
    <mergeCell ref="A1:P2"/>
    <mergeCell ref="A3:P3"/>
  </mergeCells>
  <phoneticPr fontId="22"/>
  <conditionalFormatting sqref="C27:N27">
    <cfRule type="cellIs" dxfId="1" priority="1" operator="lessThan">
      <formula>0</formula>
    </cfRule>
  </conditionalFormatting>
  <pageMargins left="0.7" right="0.7" top="0.75" bottom="0.75" header="0.3" footer="0.3"/>
  <pageSetup paperSize="9" orientation="landscape" fitToWidth="1" fitToHeight="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35"/>
  <sheetViews>
    <sheetView workbookViewId="0">
      <selection sqref="A1:O2"/>
    </sheetView>
  </sheetViews>
  <sheetFormatPr defaultRowHeight="14"/>
  <cols>
    <col min="1" max="1" width="28" customWidth="1"/>
    <col min="2" max="2" width="18" customWidth="1"/>
    <col min="3" max="14" width="13" customWidth="1"/>
    <col min="15" max="15" width="15" customWidth="1"/>
  </cols>
  <sheetData>
    <row r="1" spans="1:15" ht="24" customHeight="1">
      <c r="A1" s="91" t="s">
        <v>145</v>
      </c>
      <c r="B1" s="91"/>
      <c r="C1" s="91"/>
      <c r="D1" s="91"/>
      <c r="E1" s="91"/>
      <c r="F1" s="91"/>
      <c r="G1" s="91"/>
      <c r="H1" s="91"/>
      <c r="I1" s="91"/>
      <c r="J1" s="91"/>
      <c r="K1" s="91"/>
      <c r="L1" s="91"/>
      <c r="M1" s="91"/>
      <c r="N1" s="91"/>
      <c r="O1" s="91"/>
    </row>
    <row r="2" spans="1:15" ht="24" customHeight="1">
      <c r="A2" s="91"/>
      <c r="B2" s="91"/>
      <c r="C2" s="91"/>
      <c r="D2" s="91"/>
      <c r="E2" s="91"/>
      <c r="F2" s="91"/>
      <c r="G2" s="91"/>
      <c r="H2" s="91"/>
      <c r="I2" s="91"/>
      <c r="J2" s="91"/>
      <c r="K2" s="91"/>
      <c r="L2" s="91"/>
      <c r="M2" s="91"/>
      <c r="N2" s="91"/>
      <c r="O2" s="91"/>
    </row>
    <row r="3" spans="1:15" ht="18">
      <c r="A3" s="125" t="s">
        <v>146</v>
      </c>
      <c r="B3" s="125"/>
      <c r="C3" s="125"/>
      <c r="D3" s="125"/>
      <c r="E3" s="125"/>
      <c r="F3" s="125"/>
      <c r="G3" s="125"/>
      <c r="H3" s="125"/>
      <c r="I3" s="125"/>
      <c r="J3" s="125"/>
      <c r="K3" s="125"/>
      <c r="L3" s="125"/>
      <c r="M3" s="125"/>
      <c r="N3" s="125"/>
      <c r="O3" s="125"/>
    </row>
    <row r="4" spans="1:15" ht="18">
      <c r="A4" s="1"/>
      <c r="B4" s="1"/>
      <c r="C4" s="1"/>
      <c r="D4" s="1"/>
      <c r="E4" s="1"/>
      <c r="F4" s="1"/>
      <c r="G4" s="1"/>
      <c r="H4" s="1"/>
      <c r="I4" s="1"/>
      <c r="J4" s="1"/>
      <c r="K4" s="1"/>
      <c r="L4" s="1"/>
      <c r="M4" s="1"/>
      <c r="N4" s="1"/>
      <c r="O4" s="1"/>
    </row>
    <row r="5" spans="1:15" ht="36">
      <c r="A5" s="60" t="s">
        <v>3</v>
      </c>
      <c r="B5" s="61" t="s">
        <v>147</v>
      </c>
      <c r="C5" s="62">
        <f ca="1">DATE(YEAR(使い方!$B$8),MONTH(使い方!$B$8)+0,1)</f>
        <v>46296</v>
      </c>
      <c r="D5" s="62">
        <f ca="1">DATE(YEAR(使い方!$B$8),MONTH(使い方!$B$8)+1,1)</f>
        <v>46327</v>
      </c>
      <c r="E5" s="62">
        <f ca="1">DATE(YEAR(使い方!$B$8),MONTH(使い方!$B$8)+2,1)</f>
        <v>46357</v>
      </c>
      <c r="F5" s="62">
        <f ca="1">DATE(YEAR(使い方!$B$8),MONTH(使い方!$B$8)+3,1)</f>
        <v>46388</v>
      </c>
      <c r="G5" s="62">
        <f ca="1">DATE(YEAR(使い方!$B$8),MONTH(使い方!$B$8)+4,1)</f>
        <v>46419</v>
      </c>
      <c r="H5" s="62">
        <f ca="1">DATE(YEAR(使い方!$B$8),MONTH(使い方!$B$8)+5,1)</f>
        <v>46447</v>
      </c>
      <c r="I5" s="62">
        <f ca="1">DATE(YEAR(使い方!$B$8),MONTH(使い方!$B$8)+6,1)</f>
        <v>46478</v>
      </c>
      <c r="J5" s="62">
        <f ca="1">DATE(YEAR(使い方!$B$8),MONTH(使い方!$B$8)+7,1)</f>
        <v>46508</v>
      </c>
      <c r="K5" s="62">
        <f ca="1">DATE(YEAR(使い方!$B$8),MONTH(使い方!$B$8)+8,1)</f>
        <v>46539</v>
      </c>
      <c r="L5" s="62">
        <f ca="1">DATE(YEAR(使い方!$B$8),MONTH(使い方!$B$8)+9,1)</f>
        <v>46569</v>
      </c>
      <c r="M5" s="62">
        <f ca="1">DATE(YEAR(使い方!$B$8),MONTH(使い方!$B$8)+10,1)</f>
        <v>46600</v>
      </c>
      <c r="N5" s="62">
        <f ca="1">DATE(YEAR(使い方!$B$8),MONTH(使い方!$B$8)+11,1)</f>
        <v>46631</v>
      </c>
      <c r="O5" s="50" t="s">
        <v>46</v>
      </c>
    </row>
    <row r="6" spans="1:15" ht="18">
      <c r="A6" s="5" t="s">
        <v>51</v>
      </c>
      <c r="B6" s="1" t="s">
        <v>148</v>
      </c>
      <c r="C6" s="25">
        <v>300000</v>
      </c>
      <c r="D6" s="25">
        <v>300000</v>
      </c>
      <c r="E6" s="25">
        <v>300000</v>
      </c>
      <c r="F6" s="25">
        <v>300000</v>
      </c>
      <c r="G6" s="25">
        <v>300000</v>
      </c>
      <c r="H6" s="25">
        <v>300000</v>
      </c>
      <c r="I6" s="25">
        <v>300000</v>
      </c>
      <c r="J6" s="25">
        <v>300000</v>
      </c>
      <c r="K6" s="25">
        <v>300000</v>
      </c>
      <c r="L6" s="25">
        <v>300000</v>
      </c>
      <c r="M6" s="25">
        <v>300000</v>
      </c>
      <c r="N6" s="25">
        <v>300000</v>
      </c>
      <c r="O6" s="63">
        <f>IFERROR(O8/O7,0)</f>
        <v>300000</v>
      </c>
    </row>
    <row r="7" spans="1:15" ht="18">
      <c r="A7" s="5" t="s">
        <v>53</v>
      </c>
      <c r="B7" s="1"/>
      <c r="C7" s="25">
        <v>2</v>
      </c>
      <c r="D7" s="25">
        <v>2</v>
      </c>
      <c r="E7" s="25">
        <v>2</v>
      </c>
      <c r="F7" s="25">
        <v>3</v>
      </c>
      <c r="G7" s="25">
        <v>3</v>
      </c>
      <c r="H7" s="25">
        <v>3</v>
      </c>
      <c r="I7" s="25">
        <v>3</v>
      </c>
      <c r="J7" s="25">
        <v>4</v>
      </c>
      <c r="K7" s="25">
        <v>4</v>
      </c>
      <c r="L7" s="25">
        <v>4</v>
      </c>
      <c r="M7" s="25">
        <v>4</v>
      </c>
      <c r="N7" s="25">
        <v>4</v>
      </c>
      <c r="O7" s="63">
        <f>SUM(C7:N7)</f>
        <v>38</v>
      </c>
    </row>
    <row r="8" spans="1:15" ht="18">
      <c r="A8" s="5" t="s">
        <v>55</v>
      </c>
      <c r="B8" s="1"/>
      <c r="C8" s="25">
        <f t="shared" ref="C8:N8" si="0">C6*C7</f>
        <v>600000</v>
      </c>
      <c r="D8" s="25">
        <f t="shared" si="0"/>
        <v>600000</v>
      </c>
      <c r="E8" s="25">
        <f t="shared" si="0"/>
        <v>600000</v>
      </c>
      <c r="F8" s="25">
        <f t="shared" si="0"/>
        <v>900000</v>
      </c>
      <c r="G8" s="25">
        <f t="shared" si="0"/>
        <v>900000</v>
      </c>
      <c r="H8" s="25">
        <f t="shared" si="0"/>
        <v>900000</v>
      </c>
      <c r="I8" s="25">
        <f t="shared" si="0"/>
        <v>900000</v>
      </c>
      <c r="J8" s="25">
        <f t="shared" si="0"/>
        <v>1200000</v>
      </c>
      <c r="K8" s="25">
        <f t="shared" si="0"/>
        <v>1200000</v>
      </c>
      <c r="L8" s="25">
        <f t="shared" si="0"/>
        <v>1200000</v>
      </c>
      <c r="M8" s="25">
        <f t="shared" si="0"/>
        <v>1200000</v>
      </c>
      <c r="N8" s="25">
        <f t="shared" si="0"/>
        <v>1200000</v>
      </c>
      <c r="O8" s="63">
        <f>SUM(C8:N8)</f>
        <v>11400000</v>
      </c>
    </row>
    <row r="9" spans="1:15" ht="18">
      <c r="A9" s="5" t="s">
        <v>56</v>
      </c>
      <c r="B9" s="1" t="s">
        <v>149</v>
      </c>
      <c r="C9" s="25">
        <v>50000</v>
      </c>
      <c r="D9" s="25">
        <v>50000</v>
      </c>
      <c r="E9" s="25">
        <v>50000</v>
      </c>
      <c r="F9" s="25">
        <v>50000</v>
      </c>
      <c r="G9" s="25">
        <v>50000</v>
      </c>
      <c r="H9" s="25">
        <v>50000</v>
      </c>
      <c r="I9" s="25">
        <v>50000</v>
      </c>
      <c r="J9" s="25">
        <v>50000</v>
      </c>
      <c r="K9" s="25">
        <v>50000</v>
      </c>
      <c r="L9" s="25">
        <v>50000</v>
      </c>
      <c r="M9" s="25">
        <v>50000</v>
      </c>
      <c r="N9" s="25">
        <v>50000</v>
      </c>
      <c r="O9" s="63">
        <f>IFERROR(O11/O10,0)</f>
        <v>50000</v>
      </c>
    </row>
    <row r="10" spans="1:15" ht="18">
      <c r="A10" s="5" t="s">
        <v>58</v>
      </c>
      <c r="B10" s="1"/>
      <c r="C10" s="25">
        <v>6</v>
      </c>
      <c r="D10" s="25">
        <v>7</v>
      </c>
      <c r="E10" s="25">
        <v>8</v>
      </c>
      <c r="F10" s="25">
        <v>8</v>
      </c>
      <c r="G10" s="25">
        <v>9</v>
      </c>
      <c r="H10" s="25">
        <v>10</v>
      </c>
      <c r="I10" s="25">
        <v>10</v>
      </c>
      <c r="J10" s="25">
        <v>11</v>
      </c>
      <c r="K10" s="25">
        <v>12</v>
      </c>
      <c r="L10" s="25">
        <v>12</v>
      </c>
      <c r="M10" s="25">
        <v>13</v>
      </c>
      <c r="N10" s="25">
        <v>14</v>
      </c>
      <c r="O10" s="63">
        <f>SUM(C10:N10)</f>
        <v>120</v>
      </c>
    </row>
    <row r="11" spans="1:15" ht="18">
      <c r="A11" s="5" t="s">
        <v>60</v>
      </c>
      <c r="B11" s="1"/>
      <c r="C11" s="25">
        <f t="shared" ref="C11:N11" si="1">C9*C10</f>
        <v>300000</v>
      </c>
      <c r="D11" s="25">
        <f t="shared" si="1"/>
        <v>350000</v>
      </c>
      <c r="E11" s="25">
        <f t="shared" si="1"/>
        <v>400000</v>
      </c>
      <c r="F11" s="25">
        <f t="shared" si="1"/>
        <v>400000</v>
      </c>
      <c r="G11" s="25">
        <f t="shared" si="1"/>
        <v>450000</v>
      </c>
      <c r="H11" s="25">
        <f t="shared" si="1"/>
        <v>500000</v>
      </c>
      <c r="I11" s="25">
        <f t="shared" si="1"/>
        <v>500000</v>
      </c>
      <c r="J11" s="25">
        <f t="shared" si="1"/>
        <v>550000</v>
      </c>
      <c r="K11" s="25">
        <f t="shared" si="1"/>
        <v>600000</v>
      </c>
      <c r="L11" s="25">
        <f t="shared" si="1"/>
        <v>600000</v>
      </c>
      <c r="M11" s="25">
        <f t="shared" si="1"/>
        <v>650000</v>
      </c>
      <c r="N11" s="25">
        <f t="shared" si="1"/>
        <v>700000</v>
      </c>
      <c r="O11" s="63">
        <f>SUM(C11:N11)</f>
        <v>6000000</v>
      </c>
    </row>
    <row r="12" spans="1:15" ht="18">
      <c r="A12" s="5" t="s">
        <v>61</v>
      </c>
      <c r="B12" s="1" t="s">
        <v>150</v>
      </c>
      <c r="C12" s="25">
        <v>0</v>
      </c>
      <c r="D12" s="25">
        <v>0</v>
      </c>
      <c r="E12" s="25">
        <v>0</v>
      </c>
      <c r="F12" s="25">
        <v>100000</v>
      </c>
      <c r="G12" s="25">
        <v>0</v>
      </c>
      <c r="H12" s="25">
        <v>0</v>
      </c>
      <c r="I12" s="25">
        <v>150000</v>
      </c>
      <c r="J12" s="25">
        <v>0</v>
      </c>
      <c r="K12" s="25">
        <v>0</v>
      </c>
      <c r="L12" s="25">
        <v>100000</v>
      </c>
      <c r="M12" s="25">
        <v>0</v>
      </c>
      <c r="N12" s="25">
        <v>200000</v>
      </c>
      <c r="O12" s="63">
        <f>SUM(C12:N12)</f>
        <v>550000</v>
      </c>
    </row>
    <row r="13" spans="1:15" ht="18">
      <c r="A13" s="53" t="s">
        <v>63</v>
      </c>
      <c r="B13" s="54"/>
      <c r="C13" s="55">
        <f t="shared" ref="C13:N13" si="2">SUM(C8,C11,C12)</f>
        <v>900000</v>
      </c>
      <c r="D13" s="55">
        <f t="shared" si="2"/>
        <v>950000</v>
      </c>
      <c r="E13" s="55">
        <f t="shared" si="2"/>
        <v>1000000</v>
      </c>
      <c r="F13" s="55">
        <f t="shared" si="2"/>
        <v>1400000</v>
      </c>
      <c r="G13" s="55">
        <f t="shared" si="2"/>
        <v>1350000</v>
      </c>
      <c r="H13" s="55">
        <f t="shared" si="2"/>
        <v>1400000</v>
      </c>
      <c r="I13" s="55">
        <f t="shared" si="2"/>
        <v>1550000</v>
      </c>
      <c r="J13" s="55">
        <f t="shared" si="2"/>
        <v>1750000</v>
      </c>
      <c r="K13" s="55">
        <f t="shared" si="2"/>
        <v>1800000</v>
      </c>
      <c r="L13" s="55">
        <f t="shared" si="2"/>
        <v>1900000</v>
      </c>
      <c r="M13" s="55">
        <f t="shared" si="2"/>
        <v>1850000</v>
      </c>
      <c r="N13" s="55">
        <f t="shared" si="2"/>
        <v>2100000</v>
      </c>
      <c r="O13" s="55">
        <f>SUM(C13:N13)</f>
        <v>17950000</v>
      </c>
    </row>
    <row r="14" spans="1:15" ht="18">
      <c r="A14" s="5"/>
      <c r="B14" s="1"/>
      <c r="C14" s="25"/>
      <c r="D14" s="25"/>
      <c r="E14" s="25"/>
      <c r="F14" s="25"/>
      <c r="G14" s="25"/>
      <c r="H14" s="25"/>
      <c r="I14" s="25"/>
      <c r="J14" s="25"/>
      <c r="K14" s="25"/>
      <c r="L14" s="25"/>
      <c r="M14" s="25"/>
      <c r="N14" s="25"/>
      <c r="O14" s="63"/>
    </row>
    <row r="15" spans="1:15" ht="18">
      <c r="A15" s="5" t="s">
        <v>64</v>
      </c>
      <c r="B15" s="1" t="s">
        <v>151</v>
      </c>
      <c r="C15" s="25">
        <v>180000</v>
      </c>
      <c r="D15" s="25">
        <v>180000</v>
      </c>
      <c r="E15" s="25">
        <v>200000</v>
      </c>
      <c r="F15" s="25">
        <v>250000</v>
      </c>
      <c r="G15" s="25">
        <v>260000</v>
      </c>
      <c r="H15" s="25">
        <v>280000</v>
      </c>
      <c r="I15" s="25">
        <v>280000</v>
      </c>
      <c r="J15" s="25">
        <v>320000</v>
      </c>
      <c r="K15" s="25">
        <v>340000</v>
      </c>
      <c r="L15" s="25">
        <v>340000</v>
      </c>
      <c r="M15" s="25">
        <v>360000</v>
      </c>
      <c r="N15" s="25">
        <v>380000</v>
      </c>
      <c r="O15" s="63">
        <f>SUM(C15:N15)</f>
        <v>3370000</v>
      </c>
    </row>
    <row r="16" spans="1:15" ht="18">
      <c r="A16" s="53" t="s">
        <v>71</v>
      </c>
      <c r="B16" s="54"/>
      <c r="C16" s="55">
        <f t="shared" ref="C16:O16" si="3">C13-C15</f>
        <v>720000</v>
      </c>
      <c r="D16" s="55">
        <f t="shared" si="3"/>
        <v>770000</v>
      </c>
      <c r="E16" s="55">
        <f t="shared" si="3"/>
        <v>800000</v>
      </c>
      <c r="F16" s="55">
        <f t="shared" si="3"/>
        <v>1150000</v>
      </c>
      <c r="G16" s="55">
        <f t="shared" si="3"/>
        <v>1090000</v>
      </c>
      <c r="H16" s="55">
        <f t="shared" si="3"/>
        <v>1120000</v>
      </c>
      <c r="I16" s="55">
        <f t="shared" si="3"/>
        <v>1270000</v>
      </c>
      <c r="J16" s="55">
        <f t="shared" si="3"/>
        <v>1430000</v>
      </c>
      <c r="K16" s="55">
        <f t="shared" si="3"/>
        <v>1460000</v>
      </c>
      <c r="L16" s="55">
        <f t="shared" si="3"/>
        <v>1560000</v>
      </c>
      <c r="M16" s="55">
        <f t="shared" si="3"/>
        <v>1490000</v>
      </c>
      <c r="N16" s="55">
        <f t="shared" si="3"/>
        <v>1720000</v>
      </c>
      <c r="O16" s="55">
        <f t="shared" si="3"/>
        <v>14580000</v>
      </c>
    </row>
    <row r="17" spans="1:15" ht="18">
      <c r="A17" s="5"/>
      <c r="B17" s="1"/>
      <c r="C17" s="25"/>
      <c r="D17" s="25"/>
      <c r="E17" s="25"/>
      <c r="F17" s="25"/>
      <c r="G17" s="25"/>
      <c r="H17" s="25"/>
      <c r="I17" s="25"/>
      <c r="J17" s="25"/>
      <c r="K17" s="25"/>
      <c r="L17" s="25"/>
      <c r="M17" s="25"/>
      <c r="N17" s="25"/>
      <c r="O17" s="63"/>
    </row>
    <row r="18" spans="1:15" ht="18">
      <c r="A18" s="5" t="s">
        <v>152</v>
      </c>
      <c r="B18" s="1" t="s">
        <v>153</v>
      </c>
      <c r="C18" s="25">
        <v>350000</v>
      </c>
      <c r="D18" s="25">
        <v>350000</v>
      </c>
      <c r="E18" s="25">
        <v>350000</v>
      </c>
      <c r="F18" s="25">
        <v>350000</v>
      </c>
      <c r="G18" s="25">
        <v>350000</v>
      </c>
      <c r="H18" s="25">
        <v>350000</v>
      </c>
      <c r="I18" s="25">
        <v>450000</v>
      </c>
      <c r="J18" s="25">
        <v>450000</v>
      </c>
      <c r="K18" s="25">
        <v>450000</v>
      </c>
      <c r="L18" s="25">
        <v>450000</v>
      </c>
      <c r="M18" s="25">
        <v>450000</v>
      </c>
      <c r="N18" s="25">
        <v>450000</v>
      </c>
      <c r="O18" s="63">
        <f>SUM(C18:N18)</f>
        <v>4800000</v>
      </c>
    </row>
    <row r="19" spans="1:15" ht="18">
      <c r="A19" s="5" t="s">
        <v>154</v>
      </c>
      <c r="B19" s="1" t="s">
        <v>155</v>
      </c>
      <c r="C19" s="25">
        <v>120000</v>
      </c>
      <c r="D19" s="25">
        <v>120000</v>
      </c>
      <c r="E19" s="25">
        <v>120000</v>
      </c>
      <c r="F19" s="25">
        <v>120000</v>
      </c>
      <c r="G19" s="25">
        <v>120000</v>
      </c>
      <c r="H19" s="25">
        <v>120000</v>
      </c>
      <c r="I19" s="25">
        <v>120000</v>
      </c>
      <c r="J19" s="25">
        <v>120000</v>
      </c>
      <c r="K19" s="25">
        <v>120000</v>
      </c>
      <c r="L19" s="25">
        <v>120000</v>
      </c>
      <c r="M19" s="25">
        <v>120000</v>
      </c>
      <c r="N19" s="25">
        <v>120000</v>
      </c>
      <c r="O19" s="63">
        <f>SUM(C19:N19)</f>
        <v>1440000</v>
      </c>
    </row>
    <row r="20" spans="1:15" ht="18">
      <c r="A20" s="5" t="s">
        <v>83</v>
      </c>
      <c r="B20" s="1" t="s">
        <v>156</v>
      </c>
      <c r="C20" s="25">
        <v>100000</v>
      </c>
      <c r="D20" s="25">
        <v>100000</v>
      </c>
      <c r="E20" s="25">
        <v>100000</v>
      </c>
      <c r="F20" s="25">
        <v>120000</v>
      </c>
      <c r="G20" s="25">
        <v>120000</v>
      </c>
      <c r="H20" s="25">
        <v>120000</v>
      </c>
      <c r="I20" s="25">
        <v>100000</v>
      </c>
      <c r="J20" s="25">
        <v>100000</v>
      </c>
      <c r="K20" s="25">
        <v>100000</v>
      </c>
      <c r="L20" s="25">
        <v>80000</v>
      </c>
      <c r="M20" s="25">
        <v>80000</v>
      </c>
      <c r="N20" s="25">
        <v>80000</v>
      </c>
      <c r="O20" s="63">
        <f>SUM(C20:N20)</f>
        <v>1200000</v>
      </c>
    </row>
    <row r="21" spans="1:15" ht="18">
      <c r="A21" s="5" t="s">
        <v>92</v>
      </c>
      <c r="B21" s="1" t="s">
        <v>157</v>
      </c>
      <c r="C21" s="25">
        <v>90000</v>
      </c>
      <c r="D21" s="25">
        <v>90000</v>
      </c>
      <c r="E21" s="25">
        <v>95000</v>
      </c>
      <c r="F21" s="25">
        <v>95000</v>
      </c>
      <c r="G21" s="25">
        <v>100000</v>
      </c>
      <c r="H21" s="25">
        <v>100000</v>
      </c>
      <c r="I21" s="25">
        <v>105000</v>
      </c>
      <c r="J21" s="25">
        <v>105000</v>
      </c>
      <c r="K21" s="25">
        <v>110000</v>
      </c>
      <c r="L21" s="25">
        <v>110000</v>
      </c>
      <c r="M21" s="25">
        <v>115000</v>
      </c>
      <c r="N21" s="25">
        <v>115000</v>
      </c>
      <c r="O21" s="63">
        <f>SUM(C21:N21)</f>
        <v>1230000</v>
      </c>
    </row>
    <row r="22" spans="1:15" ht="18">
      <c r="A22" s="53" t="s">
        <v>93</v>
      </c>
      <c r="B22" s="54"/>
      <c r="C22" s="55">
        <f t="shared" ref="C22:N22" si="4">SUM(C18:C21)</f>
        <v>660000</v>
      </c>
      <c r="D22" s="55">
        <f t="shared" si="4"/>
        <v>660000</v>
      </c>
      <c r="E22" s="55">
        <f t="shared" si="4"/>
        <v>665000</v>
      </c>
      <c r="F22" s="55">
        <f t="shared" si="4"/>
        <v>685000</v>
      </c>
      <c r="G22" s="55">
        <f t="shared" si="4"/>
        <v>690000</v>
      </c>
      <c r="H22" s="55">
        <f t="shared" si="4"/>
        <v>690000</v>
      </c>
      <c r="I22" s="55">
        <f t="shared" si="4"/>
        <v>775000</v>
      </c>
      <c r="J22" s="55">
        <f t="shared" si="4"/>
        <v>775000</v>
      </c>
      <c r="K22" s="55">
        <f t="shared" si="4"/>
        <v>780000</v>
      </c>
      <c r="L22" s="55">
        <f t="shared" si="4"/>
        <v>760000</v>
      </c>
      <c r="M22" s="55">
        <f t="shared" si="4"/>
        <v>765000</v>
      </c>
      <c r="N22" s="55">
        <f t="shared" si="4"/>
        <v>765000</v>
      </c>
      <c r="O22" s="55">
        <f>SUM(C22:N22)</f>
        <v>8670000</v>
      </c>
    </row>
    <row r="23" spans="1:15" ht="18">
      <c r="A23" s="56" t="s">
        <v>94</v>
      </c>
      <c r="B23" s="57"/>
      <c r="C23" s="58">
        <f t="shared" ref="C23:O23" si="5">C16-C22</f>
        <v>60000</v>
      </c>
      <c r="D23" s="58">
        <f t="shared" si="5"/>
        <v>110000</v>
      </c>
      <c r="E23" s="58">
        <f t="shared" si="5"/>
        <v>135000</v>
      </c>
      <c r="F23" s="58">
        <f t="shared" si="5"/>
        <v>465000</v>
      </c>
      <c r="G23" s="58">
        <f t="shared" si="5"/>
        <v>400000</v>
      </c>
      <c r="H23" s="58">
        <f t="shared" si="5"/>
        <v>430000</v>
      </c>
      <c r="I23" s="58">
        <f t="shared" si="5"/>
        <v>495000</v>
      </c>
      <c r="J23" s="58">
        <f t="shared" si="5"/>
        <v>655000</v>
      </c>
      <c r="K23" s="58">
        <f t="shared" si="5"/>
        <v>680000</v>
      </c>
      <c r="L23" s="58">
        <f t="shared" si="5"/>
        <v>800000</v>
      </c>
      <c r="M23" s="58">
        <f t="shared" si="5"/>
        <v>725000</v>
      </c>
      <c r="N23" s="58">
        <f t="shared" si="5"/>
        <v>955000</v>
      </c>
      <c r="O23" s="58">
        <f t="shared" si="5"/>
        <v>5910000</v>
      </c>
    </row>
    <row r="24" spans="1:15" ht="18">
      <c r="A24" s="1" t="s">
        <v>99</v>
      </c>
      <c r="B24" s="1" t="s">
        <v>158</v>
      </c>
      <c r="C24" s="1">
        <v>5000</v>
      </c>
      <c r="D24" s="1">
        <v>5000</v>
      </c>
      <c r="E24" s="1">
        <v>5000</v>
      </c>
      <c r="F24" s="1">
        <v>5000</v>
      </c>
      <c r="G24" s="1">
        <v>5000</v>
      </c>
      <c r="H24" s="1">
        <v>5000</v>
      </c>
      <c r="I24" s="1">
        <v>5000</v>
      </c>
      <c r="J24" s="1">
        <v>5000</v>
      </c>
      <c r="K24" s="1">
        <v>5000</v>
      </c>
      <c r="L24" s="1">
        <v>5000</v>
      </c>
      <c r="M24" s="1">
        <v>5000</v>
      </c>
      <c r="N24" s="1">
        <v>5000</v>
      </c>
      <c r="O24" s="1">
        <f>SUM(C24:N24)</f>
        <v>60000</v>
      </c>
    </row>
    <row r="25" spans="1:15" ht="18">
      <c r="A25" s="1" t="s">
        <v>101</v>
      </c>
      <c r="B25" s="1"/>
      <c r="C25" s="1">
        <f t="shared" ref="C25:O25" si="6">C23-C24</f>
        <v>55000</v>
      </c>
      <c r="D25" s="1">
        <f t="shared" si="6"/>
        <v>105000</v>
      </c>
      <c r="E25" s="1">
        <f t="shared" si="6"/>
        <v>130000</v>
      </c>
      <c r="F25" s="1">
        <f t="shared" si="6"/>
        <v>460000</v>
      </c>
      <c r="G25" s="1">
        <f t="shared" si="6"/>
        <v>395000</v>
      </c>
      <c r="H25" s="1">
        <f t="shared" si="6"/>
        <v>425000</v>
      </c>
      <c r="I25" s="1">
        <f t="shared" si="6"/>
        <v>490000</v>
      </c>
      <c r="J25" s="1">
        <f t="shared" si="6"/>
        <v>650000</v>
      </c>
      <c r="K25" s="1">
        <f t="shared" si="6"/>
        <v>675000</v>
      </c>
      <c r="L25" s="1">
        <f t="shared" si="6"/>
        <v>795000</v>
      </c>
      <c r="M25" s="1">
        <f t="shared" si="6"/>
        <v>720000</v>
      </c>
      <c r="N25" s="1">
        <f t="shared" si="6"/>
        <v>950000</v>
      </c>
      <c r="O25" s="1">
        <f t="shared" si="6"/>
        <v>5850000</v>
      </c>
    </row>
    <row r="26" spans="1:15">
      <c r="A26" s="126" t="s">
        <v>159</v>
      </c>
      <c r="B26" s="127"/>
      <c r="C26" s="127"/>
      <c r="D26" s="127"/>
      <c r="E26" s="127"/>
      <c r="F26" s="127"/>
      <c r="G26" s="127"/>
      <c r="H26" s="127"/>
      <c r="I26" s="127"/>
      <c r="J26" s="127"/>
      <c r="K26" s="127"/>
      <c r="L26" s="127"/>
      <c r="M26" s="127"/>
      <c r="N26" s="127"/>
      <c r="O26" s="128"/>
    </row>
    <row r="27" spans="1:15">
      <c r="A27" s="129"/>
      <c r="B27" s="130"/>
      <c r="C27" s="130"/>
      <c r="D27" s="130"/>
      <c r="E27" s="130"/>
      <c r="F27" s="130"/>
      <c r="G27" s="130"/>
      <c r="H27" s="130"/>
      <c r="I27" s="130"/>
      <c r="J27" s="130"/>
      <c r="K27" s="130"/>
      <c r="L27" s="130"/>
      <c r="M27" s="130"/>
      <c r="N27" s="130"/>
      <c r="O27" s="131"/>
    </row>
    <row r="28" spans="1:15">
      <c r="A28" s="129"/>
      <c r="B28" s="130"/>
      <c r="C28" s="130"/>
      <c r="D28" s="130"/>
      <c r="E28" s="130"/>
      <c r="F28" s="130"/>
      <c r="G28" s="130"/>
      <c r="H28" s="130"/>
      <c r="I28" s="130"/>
      <c r="J28" s="130"/>
      <c r="K28" s="130"/>
      <c r="L28" s="130"/>
      <c r="M28" s="130"/>
      <c r="N28" s="130"/>
      <c r="O28" s="131"/>
    </row>
    <row r="29" spans="1:15">
      <c r="A29" s="132"/>
      <c r="B29" s="133"/>
      <c r="C29" s="133"/>
      <c r="D29" s="133"/>
      <c r="E29" s="133"/>
      <c r="F29" s="133"/>
      <c r="G29" s="133"/>
      <c r="H29" s="133"/>
      <c r="I29" s="133"/>
      <c r="J29" s="133"/>
      <c r="K29" s="133"/>
      <c r="L29" s="133"/>
      <c r="M29" s="133"/>
      <c r="N29" s="133"/>
      <c r="O29" s="134"/>
    </row>
    <row r="30" spans="1:15" ht="18">
      <c r="A30" s="1"/>
      <c r="B30" s="1"/>
      <c r="C30" s="1"/>
      <c r="D30" s="1"/>
      <c r="E30" s="1"/>
      <c r="F30" s="1"/>
      <c r="G30" s="1"/>
      <c r="H30" s="1"/>
      <c r="I30" s="1"/>
      <c r="J30" s="1"/>
      <c r="K30" s="1"/>
      <c r="L30" s="1"/>
      <c r="M30" s="1"/>
      <c r="N30" s="1"/>
      <c r="O30" s="1"/>
    </row>
    <row r="31" spans="1:15" ht="18">
      <c r="A31" s="1"/>
      <c r="B31" s="1"/>
      <c r="C31" s="1"/>
      <c r="D31" s="1"/>
      <c r="E31" s="1"/>
      <c r="F31" s="1"/>
      <c r="G31" s="1"/>
      <c r="H31" s="1"/>
      <c r="I31" s="1"/>
      <c r="J31" s="1"/>
      <c r="K31" s="1"/>
      <c r="L31" s="1"/>
      <c r="M31" s="1"/>
      <c r="N31" s="1"/>
      <c r="O31" s="1"/>
    </row>
    <row r="32" spans="1:15" ht="18">
      <c r="A32" s="1"/>
      <c r="B32" s="1"/>
      <c r="C32" s="1"/>
      <c r="D32" s="1"/>
      <c r="E32" s="1"/>
      <c r="F32" s="1"/>
      <c r="G32" s="1"/>
      <c r="H32" s="1"/>
      <c r="I32" s="1"/>
      <c r="J32" s="1"/>
      <c r="K32" s="1"/>
      <c r="L32" s="1"/>
      <c r="M32" s="1"/>
      <c r="N32" s="1"/>
      <c r="O32" s="1"/>
    </row>
    <row r="33" spans="1:15" ht="18">
      <c r="A33" s="1"/>
      <c r="B33" s="1"/>
      <c r="C33" s="1"/>
      <c r="D33" s="1"/>
      <c r="E33" s="1"/>
      <c r="F33" s="1"/>
      <c r="G33" s="1"/>
      <c r="H33" s="1"/>
      <c r="I33" s="1"/>
      <c r="J33" s="1"/>
      <c r="K33" s="1"/>
      <c r="L33" s="1"/>
      <c r="M33" s="1"/>
      <c r="N33" s="1"/>
      <c r="O33" s="1"/>
    </row>
    <row r="34" spans="1:15" ht="18">
      <c r="A34" s="1"/>
      <c r="B34" s="1"/>
      <c r="C34" s="1"/>
      <c r="D34" s="1"/>
      <c r="E34" s="1"/>
      <c r="F34" s="1"/>
      <c r="G34" s="1"/>
      <c r="H34" s="1"/>
      <c r="I34" s="1"/>
      <c r="J34" s="1"/>
      <c r="K34" s="1"/>
      <c r="L34" s="1"/>
      <c r="M34" s="1"/>
      <c r="N34" s="1"/>
      <c r="O34" s="1"/>
    </row>
    <row r="35" spans="1:15" ht="18">
      <c r="A35" s="1"/>
      <c r="B35" s="1"/>
      <c r="C35" s="1"/>
      <c r="D35" s="1"/>
      <c r="E35" s="1"/>
      <c r="F35" s="1"/>
      <c r="G35" s="1"/>
      <c r="H35" s="1"/>
      <c r="I35" s="1"/>
      <c r="J35" s="1"/>
      <c r="K35" s="1"/>
      <c r="L35" s="1"/>
      <c r="M35" s="1"/>
      <c r="N35" s="1"/>
      <c r="O35" s="1"/>
    </row>
  </sheetData>
  <mergeCells count="3">
    <mergeCell ref="A1:O2"/>
    <mergeCell ref="A3:O3"/>
    <mergeCell ref="A26:O29"/>
  </mergeCells>
  <phoneticPr fontId="22"/>
  <pageMargins left="0.7" right="0.7" top="0.75" bottom="0.75" header="0.3" footer="0.3"/>
  <pageSetup paperSize="9" orientation="landscape" fitToWidth="1"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18"/>
  <sheetViews>
    <sheetView workbookViewId="0"/>
  </sheetViews>
  <sheetFormatPr defaultRowHeight="14"/>
  <cols>
    <col min="1" max="1" width="10" customWidth="1"/>
    <col min="2" max="2" width="27" customWidth="1"/>
    <col min="3" max="5" width="14" customWidth="1"/>
    <col min="6" max="6" width="64" customWidth="1"/>
  </cols>
  <sheetData>
    <row r="1" spans="1:6" ht="18.649999999999999" customHeight="1">
      <c r="A1" s="135" t="s">
        <v>160</v>
      </c>
      <c r="B1" s="135"/>
      <c r="C1" s="135"/>
      <c r="D1" s="135"/>
      <c r="E1" s="135"/>
      <c r="F1" s="135"/>
    </row>
    <row r="2" spans="1:6" ht="18.649999999999999" customHeight="1">
      <c r="A2" s="135"/>
      <c r="B2" s="135"/>
      <c r="C2" s="135"/>
      <c r="D2" s="135"/>
      <c r="E2" s="135"/>
      <c r="F2" s="135"/>
    </row>
    <row r="3" spans="1:6" ht="18.649999999999999" customHeight="1">
      <c r="A3" s="136" t="s">
        <v>161</v>
      </c>
      <c r="B3" s="136"/>
      <c r="C3" s="136"/>
      <c r="D3" s="136"/>
      <c r="E3" s="136"/>
      <c r="F3" s="136"/>
    </row>
    <row r="4" spans="1:6" ht="13.4" customHeight="1"/>
    <row r="5" spans="1:6" ht="20" customHeight="1">
      <c r="A5" s="65" t="s">
        <v>45</v>
      </c>
      <c r="B5" s="65" t="s">
        <v>3</v>
      </c>
      <c r="C5" s="66">
        <f ca="1">収支計画書記入例!C5</f>
        <v>46296</v>
      </c>
      <c r="D5" s="66">
        <f ca="1">収支計画書記入例!D5</f>
        <v>46327</v>
      </c>
      <c r="E5" s="66">
        <f ca="1">収支計画書記入例!E5</f>
        <v>46357</v>
      </c>
      <c r="F5" s="65" t="s">
        <v>162</v>
      </c>
    </row>
    <row r="6" spans="1:6" ht="24" customHeight="1">
      <c r="A6" s="67" t="s">
        <v>107</v>
      </c>
      <c r="B6" s="68" t="s">
        <v>108</v>
      </c>
      <c r="C6" s="71">
        <v>1500000</v>
      </c>
      <c r="D6" s="71">
        <f>C14</f>
        <v>305000</v>
      </c>
      <c r="E6" s="71">
        <f>D14</f>
        <v>310000</v>
      </c>
      <c r="F6" s="72" t="s">
        <v>163</v>
      </c>
    </row>
    <row r="7" spans="1:6" ht="24" customHeight="1">
      <c r="A7" s="69" t="s">
        <v>110</v>
      </c>
      <c r="B7" s="70" t="s">
        <v>164</v>
      </c>
      <c r="C7" s="74">
        <f>収支計画書記入例!C25</f>
        <v>55000</v>
      </c>
      <c r="D7" s="74">
        <f>収支計画書記入例!D25</f>
        <v>105000</v>
      </c>
      <c r="E7" s="74">
        <f>収支計画書記入例!E25</f>
        <v>130000</v>
      </c>
      <c r="F7" s="73" t="s">
        <v>165</v>
      </c>
    </row>
    <row r="8" spans="1:6" ht="24" customHeight="1">
      <c r="A8" s="69" t="s">
        <v>110</v>
      </c>
      <c r="B8" s="70" t="s">
        <v>111</v>
      </c>
      <c r="C8" s="74">
        <f>収支計画書記入例!C13</f>
        <v>900000</v>
      </c>
      <c r="D8" s="74">
        <f>収支計画書記入例!D13</f>
        <v>950000</v>
      </c>
      <c r="E8" s="74">
        <f>収支計画書記入例!E13</f>
        <v>1000000</v>
      </c>
      <c r="F8" s="73" t="s">
        <v>166</v>
      </c>
    </row>
    <row r="9" spans="1:6" ht="24" customHeight="1">
      <c r="A9" s="69" t="s">
        <v>113</v>
      </c>
      <c r="B9" s="70" t="s">
        <v>114</v>
      </c>
      <c r="C9" s="75">
        <v>0</v>
      </c>
      <c r="D9" s="75">
        <f>C8</f>
        <v>900000</v>
      </c>
      <c r="E9" s="75">
        <f>D8</f>
        <v>950000</v>
      </c>
      <c r="F9" s="73" t="s">
        <v>167</v>
      </c>
    </row>
    <row r="10" spans="1:6" ht="24" customHeight="1">
      <c r="A10" s="69" t="s">
        <v>120</v>
      </c>
      <c r="B10" s="70" t="s">
        <v>168</v>
      </c>
      <c r="C10" s="75">
        <f>収支計画書記入例!C15+収支計画書記入例!C22+収支計画書記入例!C24</f>
        <v>845000</v>
      </c>
      <c r="D10" s="75">
        <f>収支計画書記入例!D15+収支計画書記入例!D22+収支計画書記入例!D24</f>
        <v>845000</v>
      </c>
      <c r="E10" s="75">
        <f>収支計画書記入例!E15+収支計画書記入例!E22+収支計画書記入例!E24</f>
        <v>870000</v>
      </c>
      <c r="F10" s="73" t="s">
        <v>169</v>
      </c>
    </row>
    <row r="11" spans="1:6" ht="24" customHeight="1">
      <c r="A11" s="69" t="s">
        <v>131</v>
      </c>
      <c r="B11" s="70" t="s">
        <v>132</v>
      </c>
      <c r="C11" s="75">
        <v>300000</v>
      </c>
      <c r="D11" s="75">
        <v>0</v>
      </c>
      <c r="E11" s="75">
        <v>0</v>
      </c>
      <c r="F11" s="73" t="s">
        <v>170</v>
      </c>
    </row>
    <row r="12" spans="1:6" ht="24" customHeight="1">
      <c r="A12" s="69" t="s">
        <v>134</v>
      </c>
      <c r="B12" s="70" t="s">
        <v>137</v>
      </c>
      <c r="C12" s="75">
        <v>50000</v>
      </c>
      <c r="D12" s="75">
        <v>50000</v>
      </c>
      <c r="E12" s="75">
        <v>50000</v>
      </c>
      <c r="F12" s="73" t="s">
        <v>171</v>
      </c>
    </row>
    <row r="13" spans="1:6" ht="24" customHeight="1">
      <c r="A13" s="80" t="s">
        <v>107</v>
      </c>
      <c r="B13" s="81" t="s">
        <v>142</v>
      </c>
      <c r="C13" s="89">
        <f>C9-C10-C11-C12</f>
        <v>-1195000</v>
      </c>
      <c r="D13" s="90">
        <f>D9-D10-D11-D12</f>
        <v>5000</v>
      </c>
      <c r="E13" s="90">
        <f>E9-E10-E11-E12</f>
        <v>30000</v>
      </c>
      <c r="F13" s="82"/>
    </row>
    <row r="14" spans="1:6" ht="26" customHeight="1">
      <c r="A14" s="76" t="s">
        <v>107</v>
      </c>
      <c r="B14" s="77" t="s">
        <v>143</v>
      </c>
      <c r="C14" s="78">
        <f>C6+C13</f>
        <v>305000</v>
      </c>
      <c r="D14" s="78">
        <f>D6+D13</f>
        <v>310000</v>
      </c>
      <c r="E14" s="78">
        <f>E6+E13</f>
        <v>340000</v>
      </c>
      <c r="F14" s="79" t="s">
        <v>172</v>
      </c>
    </row>
    <row r="15" spans="1:6" ht="13.4" customHeight="1"/>
    <row r="16" spans="1:6" ht="16" customHeight="1">
      <c r="A16" s="137" t="s">
        <v>173</v>
      </c>
      <c r="B16" s="137"/>
      <c r="C16" s="137"/>
      <c r="D16" s="137"/>
      <c r="E16" s="137"/>
      <c r="F16" s="137"/>
    </row>
    <row r="17" spans="1:6" ht="16" customHeight="1">
      <c r="A17" s="137"/>
      <c r="B17" s="137"/>
      <c r="C17" s="137"/>
      <c r="D17" s="137"/>
      <c r="E17" s="137"/>
      <c r="F17" s="137"/>
    </row>
    <row r="18" spans="1:6" ht="16" customHeight="1">
      <c r="A18" s="137"/>
      <c r="B18" s="137"/>
      <c r="C18" s="137"/>
      <c r="D18" s="137"/>
      <c r="E18" s="137"/>
      <c r="F18" s="137"/>
    </row>
  </sheetData>
  <mergeCells count="3">
    <mergeCell ref="A1:F2"/>
    <mergeCell ref="A3:F3"/>
    <mergeCell ref="A16:F18"/>
  </mergeCells>
  <phoneticPr fontId="22"/>
  <conditionalFormatting sqref="C14:E14">
    <cfRule type="cellIs" dxfId="0" priority="1" operator="lessThan">
      <formula>0</formula>
    </cfRule>
  </conditionalFormatting>
  <pageMargins left="0.7" right="0.7" top="0.75" bottom="0.75" header="0.3" footer="0.3"/>
  <pageSetup paperSize="9" orientation="landscape"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使い方</vt:lpstr>
      <vt:lpstr>収支計画書</vt:lpstr>
      <vt:lpstr>資金繰り</vt:lpstr>
      <vt:lpstr>収支計画書記入例</vt:lpstr>
      <vt:lpstr>資金繰り記入例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2026-10-02T05:45:19Z</dcterms:modified>
</cp:coreProperties>
</file>